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38400" yWindow="495" windowWidth="38400" windowHeight="20025" tabRatio="736" activeTab="5"/>
  </bookViews>
  <sheets>
    <sheet name="Template change history" sheetId="13" r:id="rId1"/>
    <sheet name="Version history" sheetId="14" r:id="rId2"/>
    <sheet name="Project overview" sheetId="8" r:id="rId3"/>
    <sheet name="ITsecurity+contractual measures" sheetId="5" r:id="rId4"/>
    <sheet name="Data de-identification" sheetId="12" r:id="rId5"/>
    <sheet name="Project risk profile" sheetId="2" r:id="rId6"/>
  </sheets>
  <definedNames>
    <definedName name="_ftn1" localSheetId="3">'ITsecurity+contractual measures'!#REF!</definedName>
    <definedName name="_ftnref1" localSheetId="3">'ITsecurity+contractual measures'!#REF!</definedName>
    <definedName name="useMultimedia" localSheetId="1">'Version history'!#REF!</definedName>
    <definedName name="useMultimedia">'Project overview'!$B$12</definedName>
    <definedName name="useOmicsData" localSheetId="1">'Version history'!#REF!</definedName>
    <definedName name="useOmicsData">'Project overview'!$B$11</definedName>
    <definedName name="useStructuredData" localSheetId="1">'Version history'!#REF!</definedName>
    <definedName name="useStructuredData">'Project overview'!$B$9</definedName>
    <definedName name="useUnStructuredData" localSheetId="1">'Version history'!#REF!</definedName>
    <definedName name="useUnStructuredData">'Project overview'!$B$10</definedName>
    <definedName name="_xlnm.Print_Area" localSheetId="4">'Data de-identification'!$A$1:$L$88</definedName>
    <definedName name="_xlnm.Print_Area" localSheetId="3">'ITsecurity+contractual measures'!$A$1:$M$59</definedName>
    <definedName name="_xlnm.Print_Area" localSheetId="2">'Project overview'!$A$1:$D$25</definedName>
    <definedName name="_xlnm.Print_Area" localSheetId="5">'Project risk profile'!$A$1:$M$13</definedName>
    <definedName name="_xlnm.Print_Area" localSheetId="0">'Template change history'!$A$1:$D$17</definedName>
    <definedName name="_xlnm.Print_Area" localSheetId="1">'Version history'!$A$1:$D$17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5" l="1"/>
  <c r="J19" i="12"/>
  <c r="L20" i="5"/>
  <c r="L12" i="5"/>
  <c r="J9" i="12" l="1"/>
  <c r="L18" i="5"/>
  <c r="J29" i="12"/>
  <c r="J27" i="12"/>
  <c r="J23" i="12"/>
  <c r="J15" i="12"/>
  <c r="J6" i="12"/>
  <c r="L55" i="5"/>
  <c r="L36" i="5"/>
  <c r="L34" i="5"/>
  <c r="L33" i="5"/>
  <c r="L31" i="5"/>
  <c r="L27" i="5"/>
  <c r="L23" i="5"/>
  <c r="L7" i="5"/>
  <c r="J78" i="12" l="1"/>
  <c r="J74" i="12"/>
  <c r="J71" i="12"/>
  <c r="J68" i="12"/>
  <c r="J65" i="12"/>
  <c r="J62" i="12"/>
  <c r="J59" i="12"/>
  <c r="J49" i="12"/>
  <c r="J43" i="12"/>
  <c r="J41" i="12"/>
  <c r="J36" i="12"/>
  <c r="F60" i="12"/>
  <c r="F30" i="12"/>
  <c r="F7" i="12"/>
  <c r="F85" i="12"/>
  <c r="F86" i="12"/>
  <c r="L45" i="5"/>
  <c r="L44" i="5"/>
  <c r="L42" i="5"/>
  <c r="I20" i="5"/>
  <c r="J84" i="12"/>
  <c r="J38" i="12"/>
  <c r="J3" i="12" l="1"/>
  <c r="F76" i="12"/>
  <c r="F75" i="12"/>
  <c r="F74" i="12"/>
  <c r="I44" i="5" l="1"/>
  <c r="I45" i="5"/>
  <c r="I46" i="5"/>
  <c r="I47" i="5"/>
  <c r="I48" i="5"/>
  <c r="I49" i="5"/>
  <c r="I50" i="5"/>
  <c r="I51" i="5"/>
  <c r="I52" i="5"/>
  <c r="I53" i="5"/>
  <c r="I54" i="5"/>
  <c r="F6" i="2" l="1"/>
  <c r="F87" i="12"/>
  <c r="F84" i="12"/>
  <c r="F79" i="12"/>
  <c r="F80" i="12"/>
  <c r="F81" i="12"/>
  <c r="F82" i="12"/>
  <c r="F78" i="12"/>
  <c r="F61" i="12"/>
  <c r="F62" i="12"/>
  <c r="F63" i="12"/>
  <c r="F64" i="12"/>
  <c r="F65" i="12"/>
  <c r="F66" i="12"/>
  <c r="F67" i="12"/>
  <c r="F68" i="12"/>
  <c r="F69" i="12"/>
  <c r="F70" i="12"/>
  <c r="F71" i="12"/>
  <c r="F72" i="12"/>
  <c r="F73" i="12"/>
  <c r="F59" i="12"/>
  <c r="F42" i="12"/>
  <c r="F43" i="12"/>
  <c r="F44" i="12"/>
  <c r="F45" i="12"/>
  <c r="F46" i="12"/>
  <c r="F47" i="12"/>
  <c r="F48" i="12"/>
  <c r="F49" i="12"/>
  <c r="F50" i="12"/>
  <c r="F51" i="12"/>
  <c r="F52" i="12"/>
  <c r="F53" i="12"/>
  <c r="F54" i="12"/>
  <c r="F55" i="12"/>
  <c r="F56" i="12"/>
  <c r="F57" i="12"/>
  <c r="F41" i="12"/>
  <c r="F8" i="12"/>
  <c r="F9" i="12"/>
  <c r="F10" i="12"/>
  <c r="F11" i="12"/>
  <c r="F12" i="12"/>
  <c r="F13" i="12"/>
  <c r="F14" i="12"/>
  <c r="F15" i="12"/>
  <c r="F16" i="12"/>
  <c r="F17" i="12"/>
  <c r="F18" i="12"/>
  <c r="F19" i="12"/>
  <c r="F20" i="12"/>
  <c r="F21" i="12"/>
  <c r="F22" i="12"/>
  <c r="F23" i="12"/>
  <c r="F24" i="12"/>
  <c r="F25" i="12"/>
  <c r="F26" i="12"/>
  <c r="F27" i="12"/>
  <c r="F28" i="12"/>
  <c r="F29" i="12"/>
  <c r="F31" i="12"/>
  <c r="F32" i="12"/>
  <c r="F33" i="12"/>
  <c r="F34" i="12"/>
  <c r="F35" i="12"/>
  <c r="F36" i="12"/>
  <c r="F37" i="12"/>
  <c r="F38" i="12"/>
  <c r="F39" i="12"/>
  <c r="F6" i="12"/>
  <c r="I55" i="5"/>
  <c r="I56" i="5"/>
  <c r="I57" i="5"/>
  <c r="I58" i="5"/>
  <c r="I7" i="5"/>
  <c r="I12" i="5"/>
  <c r="I41" i="5"/>
  <c r="I42" i="5"/>
  <c r="I37" i="5"/>
  <c r="I38" i="5"/>
  <c r="I39" i="5"/>
  <c r="I40" i="5"/>
  <c r="I36" i="5"/>
  <c r="I34" i="5"/>
  <c r="I31" i="5"/>
  <c r="I32" i="5"/>
  <c r="I33" i="5"/>
  <c r="I27" i="5"/>
  <c r="I28" i="5"/>
  <c r="I29" i="5"/>
  <c r="I30" i="5"/>
  <c r="I24" i="5"/>
  <c r="I25" i="5"/>
  <c r="I26" i="5"/>
  <c r="I23" i="5"/>
  <c r="I21" i="5"/>
  <c r="I18" i="5"/>
  <c r="I19" i="5"/>
  <c r="I16" i="5"/>
  <c r="I13" i="5"/>
  <c r="I14" i="5"/>
  <c r="I15" i="5"/>
  <c r="I10" i="5"/>
  <c r="I8" i="5"/>
  <c r="I9" i="5"/>
  <c r="G3" i="12" l="1"/>
  <c r="J3" i="5"/>
  <c r="B8" i="2" l="1"/>
  <c r="L3" i="5"/>
  <c r="F3" i="2" s="1"/>
  <c r="F8" i="2" s="1"/>
</calcChain>
</file>

<file path=xl/comments1.xml><?xml version="1.0" encoding="utf-8"?>
<comments xmlns="http://schemas.openxmlformats.org/spreadsheetml/2006/main">
  <authors>
    <author>Auteur</author>
  </authors>
  <commentList>
    <comment ref="A4" authorId="0" shapeId="0">
      <text>
        <r>
          <rPr>
            <b/>
            <sz val="10"/>
            <color indexed="81"/>
            <rFont val="Arial"/>
            <family val="2"/>
          </rPr>
          <t>Additional information:</t>
        </r>
        <r>
          <rPr>
            <sz val="10"/>
            <color indexed="81"/>
            <rFont val="Arial"/>
            <family val="2"/>
          </rPr>
          <t xml:space="preserve"> For easy reference to a specific project we recommend to include a project abbreviation (optional).</t>
        </r>
      </text>
    </comment>
    <comment ref="A6" authorId="0" shapeId="0">
      <text>
        <r>
          <rPr>
            <b/>
            <sz val="10"/>
            <color theme="1"/>
            <rFont val="Arial"/>
            <family val="2"/>
          </rPr>
          <t>Additional information:</t>
        </r>
        <r>
          <rPr>
            <sz val="10"/>
            <color theme="1"/>
            <rFont val="Arial"/>
            <family val="2"/>
          </rPr>
          <t xml:space="preserve"> If it exists, please reference here the study protocol name, date and version. The same apply to providing a link to master project documents provided that institution policy allows it (Optional).</t>
        </r>
      </text>
    </comment>
    <comment ref="A14" authorId="0" shapeId="0">
      <text>
        <r>
          <rPr>
            <b/>
            <sz val="9"/>
            <color indexed="81"/>
            <rFont val="Tahoma"/>
            <family val="2"/>
          </rPr>
          <t xml:space="preserve">Additional comment: </t>
        </r>
        <r>
          <rPr>
            <sz val="9"/>
            <color indexed="81"/>
            <rFont val="Tahoma"/>
            <family val="2"/>
          </rPr>
          <t>DICOM may not only contain image, video or audio. It may also contain information (in xml format) produced, for example, by an ECG</t>
        </r>
      </text>
    </comment>
    <comment ref="A24" authorId="0" shapeId="0">
      <text>
        <r>
          <rPr>
            <b/>
            <sz val="10"/>
            <color theme="1"/>
            <rFont val="Arial"/>
            <family val="2"/>
          </rPr>
          <t>Additional information:</t>
        </r>
        <r>
          <rPr>
            <sz val="10"/>
            <color theme="1"/>
            <rFont val="Arial"/>
            <family val="2"/>
          </rPr>
          <t xml:space="preserve"> If the answer is yes, additional measures than those specified in tab "Control" and "Data" are recommended to be taken. Releasing the data set as open data has to be explicitly mentioned in the study protocol submitted for ethics approval.</t>
        </r>
      </text>
    </comment>
  </commentList>
</comments>
</file>

<file path=xl/comments2.xml><?xml version="1.0" encoding="utf-8"?>
<comments xmlns="http://schemas.openxmlformats.org/spreadsheetml/2006/main">
  <authors>
    <author>Auteur</author>
  </authors>
  <commentList>
    <comment ref="E3" authorId="0" shapeId="0">
      <text>
        <r>
          <rPr>
            <b/>
            <sz val="10"/>
            <color rgb="FF000000"/>
            <rFont val="Arial"/>
            <family val="2"/>
          </rPr>
          <t xml:space="preserve">Additional information: </t>
        </r>
        <r>
          <rPr>
            <sz val="10"/>
            <color rgb="FF000000"/>
            <rFont val="Arial"/>
            <family val="2"/>
          </rPr>
          <t>The number of high risk answers summarizes answers associated with a risk level of 3, such as sending data outside of Switzerland without safeguards or using a private laptop.</t>
        </r>
      </text>
    </comment>
    <comment ref="E4" authorId="0" shapeId="0">
      <text>
        <r>
          <rPr>
            <b/>
            <sz val="10"/>
            <color rgb="FF000000"/>
            <rFont val="Arial"/>
            <family val="2"/>
          </rPr>
          <t>Additional information:</t>
        </r>
        <r>
          <rPr>
            <sz val="10"/>
            <color rgb="FF000000"/>
            <rFont val="Arial"/>
            <family val="2"/>
          </rPr>
          <t xml:space="preserve"> The BioMedIT network usage for a secure data transfer and hosting reduces significantly the risk profile and accounts for a lower total risk score.</t>
        </r>
      </text>
    </comment>
    <comment ref="B7" authorId="0" shapeId="0">
      <text>
        <r>
          <rPr>
            <b/>
            <sz val="9"/>
            <color indexed="81"/>
            <rFont val="Tahoma"/>
            <family val="2"/>
          </rPr>
          <t xml:space="preserve">Additional information: </t>
        </r>
        <r>
          <rPr>
            <sz val="9"/>
            <color indexed="81"/>
            <rFont val="Tahoma"/>
            <family val="2"/>
          </rPr>
          <t xml:space="preserve">
For adequate safeguards please refer to the Federal Act
on Data Protection (FADP) Art 6:
https://www.fedlex.admin.ch/eli/cc/1993/1945_1945_1945/en#art_6
and to the Federal Data Protection and Information Commissioner (FDPIC):
https://www.edoeb.admin.ch/edoeb/en/home/data-protection/arbeitsbereich/transborder-data-flows.html 
In those are explained the Transborder data flows and is provided a list of worldwide countries with their respective Data protection adequacy level.</t>
        </r>
      </text>
    </comment>
    <comment ref="B45" authorId="0" shapeId="0">
      <text>
        <r>
          <rPr>
            <b/>
            <sz val="11"/>
            <color rgb="FF000000"/>
            <rFont val="Calibri"/>
            <family val="2"/>
          </rPr>
          <t>Additional information:</t>
        </r>
        <r>
          <rPr>
            <sz val="11"/>
            <color rgb="FF000000"/>
            <rFont val="Calibri"/>
            <family val="2"/>
          </rPr>
          <t xml:space="preserve"> For multi-center projects with joint controllers it is important to verify if the institutions have different information security levels. </t>
        </r>
      </text>
    </comment>
  </commentList>
</comments>
</file>

<file path=xl/comments3.xml><?xml version="1.0" encoding="utf-8"?>
<comments xmlns="http://schemas.openxmlformats.org/spreadsheetml/2006/main">
  <authors>
    <author>Auteur</author>
  </authors>
  <commentList>
    <comment ref="E3" authorId="0" shapeId="0">
      <text>
        <r>
          <rPr>
            <b/>
            <sz val="10"/>
            <color rgb="FF000000"/>
            <rFont val="Arial"/>
            <family val="2"/>
          </rPr>
          <t>Additional information:</t>
        </r>
        <r>
          <rPr>
            <sz val="10"/>
            <color rgb="FF000000"/>
            <rFont val="Arial"/>
            <family val="2"/>
          </rPr>
          <t xml:space="preserve"> The number of high risk rules summarizes answers associated with a risk level of 3, such as keeping one or more direct identifiers (patient's name) or keeping hardware identifying attributes when using DICOM files</t>
        </r>
      </text>
    </comment>
    <comment ref="G4" authorId="0" shapeId="0">
      <text>
        <r>
          <rPr>
            <b/>
            <sz val="10"/>
            <color rgb="FF000000"/>
            <rFont val="Arial"/>
            <family val="2"/>
          </rPr>
          <t xml:space="preserve">Additional information: </t>
        </r>
        <r>
          <rPr>
            <sz val="10"/>
            <color rgb="FF000000"/>
            <rFont val="Arial"/>
            <family val="2"/>
          </rPr>
          <t>Raise attention to this issue and variable to be used in the project proposal and describing the condition explicitly when applying for ethics approval.</t>
        </r>
      </text>
    </comment>
    <comment ref="B9" authorId="0" shapeId="0">
      <text>
        <r>
          <rPr>
            <b/>
            <sz val="9"/>
            <color rgb="FF000000"/>
            <rFont val="Tahoma"/>
            <family val="2"/>
          </rPr>
          <t xml:space="preserve">Additional information: </t>
        </r>
        <r>
          <rPr>
            <sz val="9"/>
            <color rgb="FF000000"/>
            <rFont val="Tahoma"/>
            <family val="2"/>
          </rPr>
          <t>If one of those dates is shifted, the date of birth and date of death should be shifted in the same way.</t>
        </r>
      </text>
    </comment>
    <comment ref="D28" authorId="0" shapeId="0">
      <text>
        <r>
          <rPr>
            <b/>
            <sz val="9"/>
            <color rgb="FF000000"/>
            <rFont val="Tahoma"/>
            <family val="2"/>
          </rPr>
          <t xml:space="preserve">Additional information: </t>
        </r>
        <r>
          <rPr>
            <sz val="9"/>
            <color rgb="FF000000"/>
            <rFont val="Tahoma"/>
            <family val="2"/>
          </rPr>
          <t xml:space="preserve">Replacing a profession by a random one should be made if the profession is by itself identifying the data subject (e.g., prime minister or similar positions)
</t>
        </r>
      </text>
    </comment>
    <comment ref="A58" authorId="0" shapeId="0">
      <text>
        <r>
          <rPr>
            <b/>
            <sz val="9"/>
            <color rgb="FF000000"/>
            <rFont val="Tahoma"/>
            <family val="2"/>
          </rPr>
          <t xml:space="preserve">Comment #2:
</t>
        </r>
        <r>
          <rPr>
            <b/>
            <sz val="9"/>
            <color rgb="FF000000"/>
            <rFont val="Tahoma"/>
            <family val="2"/>
          </rPr>
          <t xml:space="preserve">Remaining question:
</t>
        </r>
        <r>
          <rPr>
            <sz val="9"/>
            <color rgb="FF000000"/>
            <rFont val="Tahoma"/>
            <family val="2"/>
          </rPr>
          <t xml:space="preserve">Would it make sense to create two categories?
</t>
        </r>
        <r>
          <rPr>
            <sz val="9"/>
            <color rgb="FF000000"/>
            <rFont val="Tahoma"/>
            <family val="2"/>
          </rPr>
          <t xml:space="preserve">- DICOM image, video and audio
</t>
        </r>
        <r>
          <rPr>
            <sz val="9"/>
            <color rgb="FF000000"/>
            <rFont val="Tahoma"/>
            <family val="2"/>
          </rPr>
          <t xml:space="preserve">- DICOM NON image, video and audio (Being related to xml file produced by instruments (e.g., ECG)
</t>
        </r>
        <r>
          <rPr>
            <sz val="9"/>
            <color rgb="FF000000"/>
            <rFont val="Tahoma"/>
            <family val="2"/>
          </rPr>
          <t xml:space="preserve">
</t>
        </r>
        <r>
          <rPr>
            <sz val="9"/>
            <color rgb="FF000000"/>
            <rFont val="Tahoma"/>
            <family val="2"/>
          </rPr>
          <t xml:space="preserve">
</t>
        </r>
        <r>
          <rPr>
            <b/>
            <sz val="9"/>
            <color rgb="FF000000"/>
            <rFont val="Tahoma"/>
            <family val="2"/>
          </rPr>
          <t xml:space="preserve">Decision to be taken: </t>
        </r>
        <r>
          <rPr>
            <sz val="9"/>
            <color rgb="FF000000"/>
            <rFont val="Tahoma"/>
            <family val="2"/>
          </rPr>
          <t>All, Any advice would be welcome.</t>
        </r>
      </text>
    </comment>
    <comment ref="B74" authorId="0" shapeId="0">
      <text>
        <r>
          <rPr>
            <b/>
            <sz val="9"/>
            <color rgb="FF000000"/>
            <rFont val="Tahoma"/>
            <family val="2"/>
          </rPr>
          <t xml:space="preserve">Additional information: </t>
        </r>
        <r>
          <rPr>
            <sz val="9"/>
            <color rgb="FF000000"/>
            <rFont val="Tahoma"/>
            <family val="2"/>
          </rPr>
          <t>DICOM attributes that are removed by default can be found on the confidentiality list provided by nema.org (see above link)</t>
        </r>
      </text>
    </comment>
  </commentList>
</comments>
</file>

<file path=xl/comments4.xml><?xml version="1.0" encoding="utf-8"?>
<comments xmlns="http://schemas.openxmlformats.org/spreadsheetml/2006/main">
  <authors>
    <author>Auteur</author>
  </authors>
  <commentList>
    <comment ref="G1" authorId="0" shapeId="0">
      <text>
        <r>
          <rPr>
            <b/>
            <sz val="9"/>
            <color indexed="81"/>
            <rFont val="Tahoma"/>
            <family val="2"/>
          </rPr>
          <t>Additional information:</t>
        </r>
        <r>
          <rPr>
            <sz val="9"/>
            <color indexed="81"/>
            <rFont val="Tahoma"/>
            <family val="2"/>
          </rPr>
          <t xml:space="preserve">
Columns H and I are hidden as only used for calculation purposes</t>
        </r>
      </text>
    </comment>
  </commentList>
</comments>
</file>

<file path=xl/sharedStrings.xml><?xml version="1.0" encoding="utf-8"?>
<sst xmlns="http://schemas.openxmlformats.org/spreadsheetml/2006/main" count="456" uniqueCount="416">
  <si>
    <t>Template change history</t>
  </si>
  <si>
    <t xml:space="preserve">The "Template de-identification use case evaluation and risk assessment" together with the document "Data de-identification - phased approach, Guidance for de-identification of health-related data in compliance with Swiss law requirements" aim to provide hands-on guidance how to de-identify health-related data based on a subjective risk based approach in accordance with Swiss law requirements. It allows the assessment of the re-identification risk of a project specific dataset by providing different risk levels associated with selected de-identification rules and options to mitigate the risk. 
It is recommended to complete the assessment in the concept phase of the research project prior submission to the ethics committee. The main project leader is requested to select answers according to the project specifications and to request support from e.g. data engineers of the institutional department.
This document has been developed by the Swiss Data De-identification Project Task Force in the realm of the Swiss Personalized Health Network (SPHN), namely by Julia Maurer (Swiss Institute of Bioinformatics, Personalized Health In-formatics, PHI), Marc Vandelaer (wega Informatik AG), Jean-Louis Raisaro (CHUV), Katie Kalt (USZ), Antje Thien (USZ), Fabian Prasser (BHI at Charite, Germany), Bradley Malin (Vanderbilt University, USA) and in collaboration with additional Swiss university hospital representatives.. 	
</t>
  </si>
  <si>
    <t>D-07-02</t>
  </si>
  <si>
    <t>Version</t>
  </si>
  <si>
    <t>Author</t>
  </si>
  <si>
    <t>Date</t>
  </si>
  <si>
    <t>Comments</t>
  </si>
  <si>
    <t>Color code:</t>
  </si>
  <si>
    <t>Blue background = To be completed with "x"</t>
  </si>
  <si>
    <t>Yellow background = the internal references to the contract (to be completed or deleted if necessary)</t>
  </si>
  <si>
    <t>Green background = Guidance through the document, to be deleted at the end.</t>
  </si>
  <si>
    <t>red note triangle = additional information</t>
  </si>
  <si>
    <t>Note:  You may want to remove the tab "Template Change history" once this document is completed</t>
  </si>
  <si>
    <t>Template de-identification use case evaluation and risk assessment  v1.0</t>
  </si>
  <si>
    <t>Versions below should reflect the lifecycle of this file within the de-identification phased approach. A new version being published, at least, as an outcome of each of the phases.</t>
  </si>
  <si>
    <t xml:space="preserve">Verification of mitigation actions and de-identification rules </t>
  </si>
  <si>
    <t>Risk mitigation actions and de-identification rules are selected according to project specifications and need to be verified. Changes of primary assessment are recommended to be documented below.</t>
  </si>
  <si>
    <t>Project overview</t>
  </si>
  <si>
    <t>The tab "Project overview" contains project identifying information. It informs about the general type of data being used in the project. If multimedia data is used, select each type being used, specifying for DICOM or non-DICOM files. Indicate which specifications apply to the data set in terms of transfer, acquisition of new data and release.</t>
  </si>
  <si>
    <t>Project name</t>
  </si>
  <si>
    <t>Project abbreviation (max. 8 characters - Optional)</t>
  </si>
  <si>
    <t>Project leader/Principal Investigator</t>
  </si>
  <si>
    <t>Reference to Study Protocol/description (Optional)</t>
  </si>
  <si>
    <t>Which types of data is used in the project?</t>
  </si>
  <si>
    <t>Yes</t>
  </si>
  <si>
    <t>No</t>
  </si>
  <si>
    <t>Structured data</t>
  </si>
  <si>
    <t>Unstructured data/reports</t>
  </si>
  <si>
    <t>Omics data</t>
  </si>
  <si>
    <t xml:space="preserve">Multimedia data </t>
  </si>
  <si>
    <t>DICOM  image/video/audio</t>
  </si>
  <si>
    <t>DICOM, but not image/video/audio</t>
  </si>
  <si>
    <t>Other image/video/audio (non-DICOM)</t>
  </si>
  <si>
    <t>How often is a transfer of health-related data scheduled?</t>
  </si>
  <si>
    <t>Only once at the beginning of the project</t>
  </si>
  <si>
    <t>Multiple times during the project</t>
  </si>
  <si>
    <t>Data set</t>
  </si>
  <si>
    <t>Is there at any step of the project the need to acquire additional data from the same patient at the provider site (e.g., longitudinal study, additional data required by project, etc.)?</t>
  </si>
  <si>
    <t>Is it planned to release the dataset as open data set?</t>
  </si>
  <si>
    <t>IT-security and contractual measures</t>
  </si>
  <si>
    <t>The tab "IT-security and contractual measures" contains questions related to geographic risk, contracts and policies, cohort size, data access, infrastructure and security. Selected answers are associated with a risk level leading to a risk weight and risk value per question.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sending health-related data outside of Switzerland is accompanied with higher or lower data protection measures and has to be evaluated carefully. For describing the condition explicitly the comment field might be used.
Fill in blue cells with an "x" on the appropriate answer "Yes" or "No". Please note that only either yes or no should be selected, but that, if specifically mentioned here below, some questions allow multiple selections.</t>
  </si>
  <si>
    <t>No. of high risk answers:</t>
  </si>
  <si>
    <t>Total Risk</t>
  </si>
  <si>
    <t xml:space="preserve">BioMedIT: </t>
  </si>
  <si>
    <t>NO</t>
  </si>
  <si>
    <t>Question #</t>
  </si>
  <si>
    <t>Topic</t>
  </si>
  <si>
    <t>Answer #</t>
  </si>
  <si>
    <t>Possible answers</t>
  </si>
  <si>
    <t xml:space="preserve">Condition needs explicit description for ethics approval </t>
  </si>
  <si>
    <t>High Risk Answers</t>
  </si>
  <si>
    <r>
      <t xml:space="preserve">Risk level
</t>
    </r>
    <r>
      <rPr>
        <sz val="10"/>
        <color theme="0"/>
        <rFont val="Arial"/>
        <family val="2"/>
      </rPr>
      <t>0 = Null
1 = Low
2 = Medium
3 = High</t>
    </r>
  </si>
  <si>
    <r>
      <t xml:space="preserve">Risk weight
</t>
    </r>
    <r>
      <rPr>
        <sz val="10"/>
        <color theme="0"/>
        <rFont val="Arial"/>
        <family val="2"/>
      </rPr>
      <t>1 = Lowest
10 = Highest</t>
    </r>
  </si>
  <si>
    <r>
      <t xml:space="preserve">Risk value
</t>
    </r>
    <r>
      <rPr>
        <sz val="10"/>
        <color theme="0"/>
        <rFont val="Arial"/>
        <family val="2"/>
      </rPr>
      <t>(Risk Level * Risk weight)</t>
    </r>
  </si>
  <si>
    <t>Geographic risk</t>
  </si>
  <si>
    <t>C-01</t>
  </si>
  <si>
    <t>Where is the health-related data planned to be stored and processed?</t>
  </si>
  <si>
    <t>C-01-01</t>
  </si>
  <si>
    <t xml:space="preserve">In Switzerland </t>
  </si>
  <si>
    <t>Select as many as apply</t>
  </si>
  <si>
    <t>C-01-02</t>
  </si>
  <si>
    <t>In EU</t>
  </si>
  <si>
    <t>C-01-03</t>
  </si>
  <si>
    <t>Outside of Switzerland and EU with adequate safeguards</t>
  </si>
  <si>
    <t>C-01-04</t>
  </si>
  <si>
    <t>Outside of Switzerland and EU without adequate safeguards</t>
  </si>
  <si>
    <t>Contracts and policies</t>
  </si>
  <si>
    <t>C-02</t>
  </si>
  <si>
    <t>What is covered by the legal agreement regulating the conditions under which data are disclosed to the parties (recipients)?</t>
  </si>
  <si>
    <t>C-02-01</t>
  </si>
  <si>
    <t>The legal agreement forbids the recipient from disclosing the data to third parties</t>
  </si>
  <si>
    <t>C-02-02</t>
  </si>
  <si>
    <t>The legal agreement allows audits of the recipient's data management practices</t>
  </si>
  <si>
    <t>C-02-03</t>
  </si>
  <si>
    <t>The legal agreement stipulates that regular third party privacy and security audits may be performed at the recipient site and of the recipient's practices</t>
  </si>
  <si>
    <t>C-02-04</t>
  </si>
  <si>
    <t>The legal agreement imposes strong limits on the linkage of then provided health-related data with other administrative or clinical data sources</t>
  </si>
  <si>
    <t>C-02-05</t>
  </si>
  <si>
    <t>The legal agreement associates penalties in case of health-related data misuse by the recipient</t>
  </si>
  <si>
    <t>C-02-06</t>
  </si>
  <si>
    <t>There is no legal agreement set up</t>
  </si>
  <si>
    <t>C-03</t>
  </si>
  <si>
    <t>Are there IT security and privacy policies in effect at the data recipient site?</t>
  </si>
  <si>
    <t>C-03-01</t>
  </si>
  <si>
    <t>The recipient has written data privacy and IT security policies</t>
  </si>
  <si>
    <t>C-03-02</t>
  </si>
  <si>
    <t>There is a person on the data recipient side responsible for data privacy</t>
  </si>
  <si>
    <t>C-04</t>
  </si>
  <si>
    <t>Is there a legal agreement between the data recipient (i.e. the Data Controller) and its external processor?</t>
  </si>
  <si>
    <t>C-04-01</t>
  </si>
  <si>
    <t>There is no legal agreement set up and its data processor(s)</t>
  </si>
  <si>
    <t>C-04-02</t>
  </si>
  <si>
    <t>There is a legal agreement between the data recipient and its data processor(s)</t>
  </si>
  <si>
    <t>Cohort size and profile</t>
  </si>
  <si>
    <t>C-05</t>
  </si>
  <si>
    <t>What is the number of patients planned to be included in the cohort?</t>
  </si>
  <si>
    <t>C-05-01</t>
  </si>
  <si>
    <t>&lt; 100 patients</t>
  </si>
  <si>
    <t>Select only one answer</t>
  </si>
  <si>
    <t>C-05-02</t>
  </si>
  <si>
    <t>100 to 1.000 patients</t>
  </si>
  <si>
    <t>C-05-03</t>
  </si>
  <si>
    <t>1.000 to 5.000 patients</t>
  </si>
  <si>
    <t>C-05-04</t>
  </si>
  <si>
    <t>&gt; 5.000 patients</t>
  </si>
  <si>
    <t>C-06</t>
  </si>
  <si>
    <t>What is the number of the individual variables concerned by the data collection?</t>
  </si>
  <si>
    <t>C-06-01</t>
  </si>
  <si>
    <t>&lt; 25 variables</t>
  </si>
  <si>
    <t>C-06-02</t>
  </si>
  <si>
    <t>25 to 100 variables</t>
  </si>
  <si>
    <t>C-06-03</t>
  </si>
  <si>
    <t>100 to 500 variables</t>
  </si>
  <si>
    <t>C-06-04</t>
  </si>
  <si>
    <t>&gt; 500 variables</t>
  </si>
  <si>
    <t>C-07</t>
  </si>
  <si>
    <t>Is the project collecting health-related data on rare disease patients?</t>
  </si>
  <si>
    <t>C-07-01</t>
  </si>
  <si>
    <t>The disease occurs less than one in 80.000 (i.e., max. 100 cases in Switzerland)</t>
  </si>
  <si>
    <t>C-07-02</t>
  </si>
  <si>
    <t>The disease occurs less than one in 2.000 (i.e., max. 4.000 cases in Switzerland)</t>
  </si>
  <si>
    <t>C-08</t>
  </si>
  <si>
    <t>Is there any kind of sensitive personal data listed in C-08-01 processed?</t>
  </si>
  <si>
    <t>C-08-01</t>
  </si>
  <si>
    <t>One or more of the following information is collected in the project: 
- religious, ideological, political or trade union-related views or activities
- disease associated with stigma (e.g. HIV), the intimate sphere or the racial origin
- social security measures
- administrative or criminal proceedings and sanctions</t>
  </si>
  <si>
    <t>C-09</t>
  </si>
  <si>
    <t>Is the research project requiring that the data recipient could potentially re-identify patients (i.e., data subjects) within the project cohort?</t>
  </si>
  <si>
    <t>C-09-01</t>
  </si>
  <si>
    <t>It is required that the data recipient could potentially re-identify patients part of the project cohort</t>
  </si>
  <si>
    <t>C-10</t>
  </si>
  <si>
    <t>Who will have access to health-related data shared during the project?</t>
  </si>
  <si>
    <t>C-10-01</t>
  </si>
  <si>
    <t>Internal users of the hospital (i.e., the provider) from where the data is coming from and who have access to the Electronic Health Records (EHC) of the hospital (this excludes internal Clinical Data Warehouse (CDW) employees)</t>
  </si>
  <si>
    <t>C-10-02</t>
  </si>
  <si>
    <t xml:space="preserve">Internal users of the hospital (i.e., the provider) from where the data is coming from, but who do not have access to the Electronic Health Records (EHC) of the hospital </t>
  </si>
  <si>
    <t>C-10-03</t>
  </si>
  <si>
    <t>External users from public sector in Switzerland</t>
  </si>
  <si>
    <t>C-10-04</t>
  </si>
  <si>
    <t>External users from private sector in Switzerland</t>
  </si>
  <si>
    <t>C-10-05</t>
  </si>
  <si>
    <t>External users from public sector outside of Switzerland</t>
  </si>
  <si>
    <t>C-10-06</t>
  </si>
  <si>
    <t>External users from private sector outside of Switzerland</t>
  </si>
  <si>
    <t>C-11</t>
  </si>
  <si>
    <t>Is there a confidentiality agreement signed by the data recipient staff prior to give them access to the health-related data shared during the project?</t>
  </si>
  <si>
    <t>C-11-01</t>
  </si>
  <si>
    <t>There is a confidently agreement signed by the data recipient staff prior to give them access to the health-related data shared during the project</t>
  </si>
  <si>
    <t>Infrastructure and security</t>
  </si>
  <si>
    <t>C-12</t>
  </si>
  <si>
    <t xml:space="preserve">Is the health-related data stored and processed by mean of the BioMedIT or the hospital infrastructure? </t>
  </si>
  <si>
    <t>C-12-01-01</t>
  </si>
  <si>
    <t>The health-related data is stored and processed by mean of the BioMedIT or the hospital infrastructure</t>
  </si>
  <si>
    <t>See below</t>
  </si>
  <si>
    <t xml:space="preserve">If the health-related data is stored and/or processed by another mean than the BioMedIT or the hospital infrastructure, are the following security measures in place? </t>
  </si>
  <si>
    <t>C-12-02-01</t>
  </si>
  <si>
    <t>A threat and risk assessment has been completed by the recipient on the foreseen infrastructure</t>
  </si>
  <si>
    <t>Select all options that apply, if data is not stored and processed on BioMedIT</t>
  </si>
  <si>
    <t>C-12-02-02</t>
  </si>
  <si>
    <t>Strong security procedures for the collection, sharing, storage and disposal of personal data, and access to it, have been implemented and documented</t>
  </si>
  <si>
    <t>C-12-02-03</t>
  </si>
  <si>
    <t>IT staff has been sufficiently trained on data protection measures dedicated to securing storage and processing of personal data</t>
  </si>
  <si>
    <t>C-12-02-04</t>
  </si>
  <si>
    <t>Systems are designed so that accesses and changes to personal data are audited by date and user authentication (i.e., audit trail)</t>
  </si>
  <si>
    <t>C-12-02-05</t>
  </si>
  <si>
    <t>User accounts, access rights and security authorizations are fully controlled by system or record management processes</t>
  </si>
  <si>
    <t>C-12-02-06</t>
  </si>
  <si>
    <t>The recipient has an adequate breach notification procedure in place and their staff are trained to its implementation</t>
  </si>
  <si>
    <t>C-12-02-07</t>
  </si>
  <si>
    <t>Computer systems are housed in a physically secure environment</t>
  </si>
  <si>
    <t>C-12-02-08</t>
  </si>
  <si>
    <t>There is no public access to areas where computers holding the personal data are located</t>
  </si>
  <si>
    <t>C-12-02-09</t>
  </si>
  <si>
    <t>A retention policy is in place concerning health-related data at the recipient site and agreed between the provider and the recipient (e.g., the study has been published or other funding agency data retention period expires, etc.). Potential audits would also verify that the retention policy is effectively respected</t>
  </si>
  <si>
    <t>C-12-02-10</t>
  </si>
  <si>
    <t>Access rights are provided to recipient's users on a ‘need to know’ and 'least privilege' basis consistent with the stated purpose for which the health-related data have been shared by the provider</t>
  </si>
  <si>
    <t>C-13</t>
  </si>
  <si>
    <t>Is the health-related data, even temporarily, processed and/or, stored outside of a secured datacenter?</t>
  </si>
  <si>
    <t>C-13-01</t>
  </si>
  <si>
    <t>Only in a secured datacenter infrastructure</t>
  </si>
  <si>
    <t>Select all options that apply</t>
  </si>
  <si>
    <t>C-13-02</t>
  </si>
  <si>
    <t>On PRIVATE computer (e.g., desktop, laptop, etc.)</t>
  </si>
  <si>
    <t>C-13-03</t>
  </si>
  <si>
    <t>On desktop computer controlled by the IT department of the recipient</t>
  </si>
  <si>
    <t>C-13-04</t>
  </si>
  <si>
    <t>On laptop computer controlled by the IT department of the recipient</t>
  </si>
  <si>
    <t>Data de-identification</t>
  </si>
  <si>
    <t xml:space="preserve">The tab "Data de-identification" provides information about variables used in the project and de-identification rule chosen to mitigate the risk of re-identification. It differentiates between demographic and administrative, multimedia and genomic variables and DICOM attributes. Selected answers are associated with a risk level leading to a risk weight and value per question. 
Note that some answers contain a notification "yes, condition needs explicit description for ethics approval". This means, it is recommended to raise attention to this issue in the project proposal and describing the condition explicitly when applying for ethics approval. For example, if direct identifier, such as the name is essential for the project, it has to be justified in the study protocol sent to the ethics committee.  For describing the condition explicitly the comment field might be used.
</t>
  </si>
  <si>
    <t>No. of high risk rules:</t>
  </si>
  <si>
    <t>Variable #</t>
  </si>
  <si>
    <t>Identifying and quasi-identifying variables</t>
  </si>
  <si>
    <t>De-identification Rule #</t>
  </si>
  <si>
    <t>De-identification rule description</t>
  </si>
  <si>
    <t>Selected Rule</t>
  </si>
  <si>
    <t>High Risk Rule Selected</t>
  </si>
  <si>
    <t>Condition needs explicit description for ethics approval</t>
  </si>
  <si>
    <t>Risk level
0 = null
1 = low
2 = medium
3 = high</t>
  </si>
  <si>
    <r>
      <t xml:space="preserve">Relative risk-weight per identifier/quasi-identifier
</t>
    </r>
    <r>
      <rPr>
        <sz val="10"/>
        <color theme="0"/>
        <rFont val="Arial"/>
        <family val="2"/>
      </rPr>
      <t>1 = Lowest
10 = Highest</t>
    </r>
  </si>
  <si>
    <r>
      <t xml:space="preserve">Risk value per identifier/quasi-identifier
</t>
    </r>
    <r>
      <rPr>
        <sz val="10"/>
        <color theme="0"/>
        <rFont val="Arial"/>
        <family val="2"/>
      </rPr>
      <t>(Normalized risk ranking * Risk weight)</t>
    </r>
  </si>
  <si>
    <t>Demographic and administrative variables</t>
  </si>
  <si>
    <t>D-01</t>
  </si>
  <si>
    <t>Direct identifiers (e.g., name, phone number social security number, email address, medical record number, patient-ID, sample-ID, license number, address)</t>
  </si>
  <si>
    <t>D-01-01</t>
  </si>
  <si>
    <t>Identifiers are suppressed (Note: only applicable for structured data)</t>
  </si>
  <si>
    <t>D-01-02</t>
  </si>
  <si>
    <t>Identifiers are replaced by pseudonym</t>
  </si>
  <si>
    <t>D-01-03</t>
  </si>
  <si>
    <t>Original values of one or more direct identifiers are kept</t>
  </si>
  <si>
    <t>D-02</t>
  </si>
  <si>
    <t>Dates in the patient record (dates of birth and death excluded)</t>
  </si>
  <si>
    <t>D-02-01</t>
  </si>
  <si>
    <t>Dates are suppressed or replaced with a surrogate date (default)</t>
  </si>
  <si>
    <t>D-02-02</t>
  </si>
  <si>
    <t>Dates are shifted by a random number of days within +/- 365 days or generalized to the year (i.e. provide year only, suppress day/month)</t>
  </si>
  <si>
    <t>D-02-03</t>
  </si>
  <si>
    <t>Dates are shifted by a random number of days within +/- 90 days (one quarter offset to preserve seasonality) or generalized to quarter and year</t>
  </si>
  <si>
    <t>D-02-04</t>
  </si>
  <si>
    <t>Dates are shifted by a random number of days within +/- 30 days (one month offset to preserve seasonality) or generalized to month and year</t>
  </si>
  <si>
    <t>D-02-05</t>
  </si>
  <si>
    <t xml:space="preserve">Dates are shifted by a random number of days within +/- 7 days (default; one week offset) </t>
  </si>
  <si>
    <t>D-02-06</t>
  </si>
  <si>
    <t>Original dates are kept</t>
  </si>
  <si>
    <t>D-03</t>
  </si>
  <si>
    <t>Date of birth</t>
  </si>
  <si>
    <t>D-03-01</t>
  </si>
  <si>
    <t>Date of birth is suppressed or shifted by a random number of days (default)</t>
  </si>
  <si>
    <t>D-03-02</t>
  </si>
  <si>
    <t>Only the year of the original birth date is kept</t>
  </si>
  <si>
    <t>D-03-03</t>
  </si>
  <si>
    <t>Only the year and month of the original birth date are kept</t>
  </si>
  <si>
    <t>D-03-04</t>
  </si>
  <si>
    <t>Full original date of birth is kept (dd/mm/yyyy)</t>
  </si>
  <si>
    <t>D-04</t>
  </si>
  <si>
    <t>Date of death</t>
  </si>
  <si>
    <t>D-04-01</t>
  </si>
  <si>
    <t>Date of death is suppressed or shifted by a random number of days (default)</t>
  </si>
  <si>
    <t>D-04-02</t>
  </si>
  <si>
    <t>Only the year of the original death date is kept</t>
  </si>
  <si>
    <t>D-04-03</t>
  </si>
  <si>
    <t>Only the year and month of the original death date are kept</t>
  </si>
  <si>
    <t>D-04-04</t>
  </si>
  <si>
    <t>Full original date of death is kept (dd/mm/yyyy)</t>
  </si>
  <si>
    <t>D-05</t>
  </si>
  <si>
    <t>Age at admission / death</t>
  </si>
  <si>
    <t>D-05-01</t>
  </si>
  <si>
    <t>Age is suppressed (default)</t>
  </si>
  <si>
    <t>D-05-02</t>
  </si>
  <si>
    <t>Age in generalized in groups of 5 or more years</t>
  </si>
  <si>
    <t>D-05-03</t>
  </si>
  <si>
    <t>Original age is kept except for people with more than 89y old who are put in the age class "90y+"</t>
  </si>
  <si>
    <t>D-05-04</t>
  </si>
  <si>
    <t>Original age is kept</t>
  </si>
  <si>
    <t>D-06</t>
  </si>
  <si>
    <t>Professions</t>
  </si>
  <si>
    <t>D-06-01</t>
  </si>
  <si>
    <t>Profession will be suppressed (default)</t>
  </si>
  <si>
    <t>D-06-02</t>
  </si>
  <si>
    <t>Original profession is kept, but replaced by a random profession for identifying ones</t>
  </si>
  <si>
    <t>D-07</t>
  </si>
  <si>
    <t>Locations (street, zip code, city, region, country)</t>
  </si>
  <si>
    <t>D-07-01</t>
  </si>
  <si>
    <t xml:space="preserve">Locations are suppressed </t>
  </si>
  <si>
    <t>Locations are generalized</t>
  </si>
  <si>
    <t>D-07-03</t>
  </si>
  <si>
    <t>Only countries are kept</t>
  </si>
  <si>
    <t>D-07-05</t>
  </si>
  <si>
    <t>Only regions are kept</t>
  </si>
  <si>
    <t>D-07-06</t>
  </si>
  <si>
    <t>Only cities are kept. If cities have less than 20.000 inhabitants, cities are replaced by region</t>
  </si>
  <si>
    <t>D-07-07</t>
  </si>
  <si>
    <t>Only the zip codes are kept. If zip codes refer to regions with less than 20.000 inhabitants, the last 2 numbers of the zip codes are suppressed</t>
  </si>
  <si>
    <t>D-07-08</t>
  </si>
  <si>
    <t>The original locations are kept</t>
  </si>
  <si>
    <t>D-08</t>
  </si>
  <si>
    <t>Organizations</t>
  </si>
  <si>
    <t>D-08-01</t>
  </si>
  <si>
    <t>Organization name will be suppressed or replaced by surrogate organizations (default)</t>
  </si>
  <si>
    <t>D-08-02</t>
  </si>
  <si>
    <t>Organization type will be kept (e.g., hospital, clinic, etc.)</t>
  </si>
  <si>
    <t>D-09</t>
  </si>
  <si>
    <t>Organizational Units</t>
  </si>
  <si>
    <t>D-09-01</t>
  </si>
  <si>
    <t>Organizational unit will be suppressed (default)</t>
  </si>
  <si>
    <t>D-09-02</t>
  </si>
  <si>
    <t>Organizational unit will be generalized (e.g., Neurology, Radiology, Urology, etc.)</t>
  </si>
  <si>
    <t>Multimedia variables</t>
  </si>
  <si>
    <t>M-01</t>
  </si>
  <si>
    <t>Audio Data</t>
  </si>
  <si>
    <t>M-01-01</t>
  </si>
  <si>
    <t>Patient voice is kept in audio files</t>
  </si>
  <si>
    <t>M-01-02</t>
  </si>
  <si>
    <t>Patient voice blurring/noise algorithm</t>
  </si>
  <si>
    <t>M-02</t>
  </si>
  <si>
    <t>Photographic Images &amp; Videos</t>
  </si>
  <si>
    <t>M-02-01</t>
  </si>
  <si>
    <t>Patient face (including frontal view) is kept in image or video files</t>
  </si>
  <si>
    <t>M-02-02</t>
  </si>
  <si>
    <t>Patient face from the side</t>
  </si>
  <si>
    <t>M-02-03</t>
  </si>
  <si>
    <t>Partial patient face</t>
  </si>
  <si>
    <t>M-02-04</t>
  </si>
  <si>
    <t>Blurring of patient face</t>
  </si>
  <si>
    <t>M-02-05</t>
  </si>
  <si>
    <t>Patient identifying body part (e.g., tattoo is kept in image or video files)</t>
  </si>
  <si>
    <t>M-02-06</t>
  </si>
  <si>
    <t>Blurring of identifying patient body parts</t>
  </si>
  <si>
    <t>M-03</t>
  </si>
  <si>
    <t>Image from medical device</t>
  </si>
  <si>
    <t>M-03-01</t>
  </si>
  <si>
    <t>Engraved patient information is kept in images and videos</t>
  </si>
  <si>
    <t>M-03-02</t>
  </si>
  <si>
    <t xml:space="preserve">Scrubbing engraved patient information </t>
  </si>
  <si>
    <t>M-03-03</t>
  </si>
  <si>
    <t>Unmodified head images</t>
  </si>
  <si>
    <t>M-03-04</t>
  </si>
  <si>
    <t>Defacing head images (preventing reconstruction of face/ear/teeth)</t>
  </si>
  <si>
    <t>M-03-05</t>
  </si>
  <si>
    <t>Not removing implants</t>
  </si>
  <si>
    <t>M-03-06</t>
  </si>
  <si>
    <t>Removing implants</t>
  </si>
  <si>
    <t>M-03-07</t>
  </si>
  <si>
    <t>No efforts are made to remove images with identifying characteristics from the cohort</t>
  </si>
  <si>
    <t>M-03-08</t>
  </si>
  <si>
    <t>Algorithm is used to remove images with identifying characteristics (please explain the algorithm and what kind of characteristics it will remove.in the comment field)</t>
  </si>
  <si>
    <t>M-03-09</t>
  </si>
  <si>
    <t>Manually remove patients with identifying characters</t>
  </si>
  <si>
    <t>DICOM attributes (DICOM attributes listed in the confidentiality list (http://dicom.nema.org/medical/dicom/current/output/chtml/part15/chapter_E.html) will be removed unless they are listed under DCM-06</t>
  </si>
  <si>
    <t>DCM-01</t>
  </si>
  <si>
    <t>Hardware Identifying Attributes</t>
  </si>
  <si>
    <t>DCM-01-01</t>
  </si>
  <si>
    <t>Original value is suppressed</t>
  </si>
  <si>
    <t>DCM-01-02</t>
  </si>
  <si>
    <t>Original value is replaced by pseudonym</t>
  </si>
  <si>
    <t>DCM-01-03</t>
  </si>
  <si>
    <t>Original values are kept</t>
  </si>
  <si>
    <t>DCM-02</t>
  </si>
  <si>
    <t>Study Description</t>
  </si>
  <si>
    <t>DCM-02-01</t>
  </si>
  <si>
    <t>DCM-02-02</t>
  </si>
  <si>
    <t>DCM-02-03</t>
  </si>
  <si>
    <t>DCM-03</t>
  </si>
  <si>
    <t>Series Description</t>
  </si>
  <si>
    <t>DCM-03-01</t>
  </si>
  <si>
    <t>DCM-03-02</t>
  </si>
  <si>
    <t>DCM-03-03</t>
  </si>
  <si>
    <t>DCM-04</t>
  </si>
  <si>
    <t>Derivation Description</t>
  </si>
  <si>
    <t>DCM-04-01</t>
  </si>
  <si>
    <t>DCM-04-02</t>
  </si>
  <si>
    <t>DCM-04-03</t>
  </si>
  <si>
    <t>DCM-05</t>
  </si>
  <si>
    <t>Contrast Bolus Agent</t>
  </si>
  <si>
    <t>DCM-05-01</t>
  </si>
  <si>
    <t>DCM-05-02</t>
  </si>
  <si>
    <t>DCM-05-03</t>
  </si>
  <si>
    <t>DCM-06</t>
  </si>
  <si>
    <t>Retain original values of other DICOM attributes that would be removed by default according to the recommendations of nema.org</t>
  </si>
  <si>
    <t>DCM-06-01</t>
  </si>
  <si>
    <t>DCM-06-02</t>
  </si>
  <si>
    <t>DCM-06-03</t>
  </si>
  <si>
    <t>Genomic variables</t>
  </si>
  <si>
    <t>G-01</t>
  </si>
  <si>
    <t>Germline genomic sequences</t>
  </si>
  <si>
    <t>G-01-01</t>
  </si>
  <si>
    <t>Only summary statistics (e.g., MAF, p-values, ORs) on x &gt; 1000 individuals are released</t>
  </si>
  <si>
    <t>G-01-02</t>
  </si>
  <si>
    <t>Only summary statistics (e.g., MAF, p-values, ORs) on 1000 &gt;x&gt;100 individuals are released</t>
  </si>
  <si>
    <t>G-01-03</t>
  </si>
  <si>
    <t>Only summary statistics (e.g., MAF, p-values, ORs) on 100 &gt;x&gt;10 individuals are released</t>
  </si>
  <si>
    <t>G-01-04</t>
  </si>
  <si>
    <t>Only summary statistics (e.g., MAF, p-values, ORs) on  x&gt;10 individuals are released</t>
  </si>
  <si>
    <t>G-01-05</t>
  </si>
  <si>
    <t>Original individual-level values are released</t>
  </si>
  <si>
    <t>Other variables</t>
  </si>
  <si>
    <t>O-01</t>
  </si>
  <si>
    <t xml:space="preserve">Additional project specific quasi-identifiers that can be used for linkage by the data recipient (e.g., clinical variables) </t>
  </si>
  <si>
    <t>O-01-01</t>
  </si>
  <si>
    <t xml:space="preserve">There are no other quasi-identifiers or they are suppressed </t>
  </si>
  <si>
    <t>O-01-02</t>
  </si>
  <si>
    <t>Quasi-Identifiers are replaced by pseudonym</t>
  </si>
  <si>
    <t>O-01-03</t>
  </si>
  <si>
    <t>Quasi-identifiers have been modified to reduce risks (e.g. generalization)</t>
  </si>
  <si>
    <t>O-01-04</t>
  </si>
  <si>
    <t>Project risk profile</t>
  </si>
  <si>
    <t>Columns hidden as only used 
for calculation purposes</t>
  </si>
  <si>
    <t>Categorization of risk score thresholds</t>
  </si>
  <si>
    <t>Controls (geographic risk, contracts and policies,
 cohort size and profile, data access, 
infrastructure and security)</t>
  </si>
  <si>
    <t>Risk value 
subtotal</t>
  </si>
  <si>
    <t>Category weight</t>
  </si>
  <si>
    <t>Risk score</t>
  </si>
  <si>
    <t>Medium</t>
  </si>
  <si>
    <t>High</t>
  </si>
  <si>
    <r>
      <t xml:space="preserve">Low
</t>
    </r>
    <r>
      <rPr>
        <sz val="10"/>
        <color theme="1"/>
        <rFont val="Arial"/>
        <family val="2"/>
      </rPr>
      <t>(Risk score = 1)</t>
    </r>
  </si>
  <si>
    <r>
      <t xml:space="preserve">Medium
</t>
    </r>
    <r>
      <rPr>
        <sz val="10"/>
        <color theme="1"/>
        <rFont val="Arial"/>
        <family val="2"/>
      </rPr>
      <t>(Risk score = 2)</t>
    </r>
  </si>
  <si>
    <r>
      <t xml:space="preserve">High
</t>
    </r>
    <r>
      <rPr>
        <sz val="10"/>
        <color theme="1"/>
        <rFont val="Arial"/>
        <family val="2"/>
      </rPr>
      <t>(Risk score = 3)</t>
    </r>
  </si>
  <si>
    <t>Number of high risk answers</t>
  </si>
  <si>
    <t>&lt; 129</t>
  </si>
  <si>
    <t>129 to 258</t>
  </si>
  <si>
    <t>&gt; 258</t>
  </si>
  <si>
    <t>BioMedIT usage</t>
  </si>
  <si>
    <t>Data (demographic and administrative, 
multimedia, genomic variables and DICOM attributes)</t>
  </si>
  <si>
    <t>Number of high risk rules:</t>
  </si>
  <si>
    <t>&lt; 105</t>
  </si>
  <si>
    <t>105 to 210</t>
  </si>
  <si>
    <t>&gt; 210</t>
  </si>
  <si>
    <t>Risk assessment outcome</t>
  </si>
  <si>
    <t>Project risk score thresholds</t>
  </si>
  <si>
    <t>Number of high risk</t>
  </si>
  <si>
    <t>Total Risk Score:</t>
  </si>
  <si>
    <t>&lt; 0,51</t>
  </si>
  <si>
    <t>0,51 to 1,00</t>
  </si>
  <si>
    <t>&gt; 1,00</t>
  </si>
  <si>
    <t xml:space="preserve">The tab "Project risk profile" summarizes the risk score according to the assessment for "IT-security and contractual measures" and "Data de-identification".
The number of high risk answers summarizes answers associated with a risk level of 3, such as processing data on the private laptop only. The BioMedIT network usage for a secure data transfer and hosting reduces significantly the risk profile and accounts for a lower total risk score.
The proposed risk value thresholds and category weights are subjective and based on evaluations of the working group mentioned in the template change history. For projects with an outcome of a project total risk score of &gt; 1,00 it is highly recommended to mitigate the risk by selecting alternative de-identification rules and to document them under "Version history"
Note that changes to the thresholds and category weight is not recommended, but possible if indicated. </t>
  </si>
  <si>
    <t>Data custodian / Data processor</t>
  </si>
  <si>
    <t>per year</t>
  </si>
  <si>
    <t>some variables might be added to the intital dataset, based on projects'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</si>
</sst>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color theme="1"/>
      <name val="Arial"/>
      <family val="2"/>
    </font>
    <font>
      <sz val="10"/>
      <color rgb="FFFF0000"/>
      <name val="Arial"/>
      <family val="2"/>
    </font>
    <font>
      <sz val="10"/>
      <color theme="0"/>
      <name val="Arial"/>
      <family val="2"/>
    </font>
    <font>
      <sz val="14"/>
      <color theme="0"/>
      <name val="Arial"/>
      <family val="2"/>
    </font>
    <font>
      <sz val="11"/>
      <color theme="1"/>
      <name val="Arial"/>
      <family val="2"/>
    </font>
    <font>
      <sz val="11"/>
      <color theme="1"/>
      <name val="Calibri"/>
      <family val="2"/>
      <scheme val="minor"/>
    </font>
    <font>
      <sz val="10"/>
      <color rgb="FF9C0006"/>
      <name val="Arial"/>
      <family val="2"/>
    </font>
    <font>
      <b/>
      <sz val="10"/>
      <color theme="0"/>
      <name val="Arial"/>
      <family val="2"/>
    </font>
    <font>
      <sz val="8"/>
      <name val="Calibri"/>
      <family val="2"/>
      <scheme val="minor"/>
    </font>
    <font>
      <sz val="10"/>
      <color theme="9"/>
      <name val="Arial"/>
      <family val="2"/>
    </font>
    <font>
      <b/>
      <sz val="10"/>
      <name val="Arial"/>
      <family val="2"/>
    </font>
    <font>
      <sz val="10"/>
      <name val="Arial"/>
      <family val="2"/>
    </font>
    <font>
      <sz val="10"/>
      <color rgb="FF000000"/>
      <name val="Arial"/>
      <family val="2"/>
    </font>
    <font>
      <sz val="18"/>
      <color theme="1"/>
      <name val="Arial"/>
      <family val="2"/>
    </font>
    <font>
      <sz val="16"/>
      <color theme="1"/>
      <name val="Calibri"/>
      <family val="2"/>
      <scheme val="minor"/>
    </font>
    <font>
      <sz val="16"/>
      <color theme="1"/>
      <name val="Arial"/>
      <family val="2"/>
    </font>
    <font>
      <sz val="9"/>
      <color indexed="81"/>
      <name val="Tahoma"/>
      <family val="2"/>
    </font>
    <font>
      <b/>
      <sz val="9"/>
      <color indexed="81"/>
      <name val="Tahoma"/>
      <family val="2"/>
    </font>
    <font>
      <b/>
      <sz val="10"/>
      <color theme="1"/>
      <name val="Arial"/>
      <family val="2"/>
      <charset val="1"/>
    </font>
    <font>
      <sz val="9"/>
      <color theme="1"/>
      <name val="Arial"/>
      <family val="2"/>
      <charset val="1"/>
    </font>
    <font>
      <sz val="11"/>
      <color rgb="FFFF0000"/>
      <name val="Calibri"/>
      <family val="2"/>
      <scheme val="minor"/>
    </font>
    <font>
      <sz val="11"/>
      <color theme="1"/>
      <name val="Arial"/>
      <family val="2"/>
    </font>
    <font>
      <b/>
      <sz val="14"/>
      <color theme="0"/>
      <name val="Arial"/>
      <family val="2"/>
    </font>
    <font>
      <b/>
      <sz val="10"/>
      <color rgb="FF9C0006"/>
      <name val="Arial"/>
      <family val="2"/>
    </font>
    <font>
      <sz val="10"/>
      <color rgb="FF006100"/>
      <name val="Arial"/>
      <family val="2"/>
    </font>
    <font>
      <b/>
      <sz val="10"/>
      <color rgb="FF006100"/>
      <name val="Arial"/>
      <family val="2"/>
    </font>
    <font>
      <sz val="11"/>
      <color rgb="FF000000"/>
      <name val="Arial"/>
      <family val="2"/>
    </font>
    <font>
      <sz val="9"/>
      <color theme="1"/>
      <name val="Arial"/>
      <family val="2"/>
    </font>
    <font>
      <b/>
      <sz val="10"/>
      <color indexed="81"/>
      <name val="Arial"/>
      <family val="2"/>
    </font>
    <font>
      <sz val="10"/>
      <color indexed="81"/>
      <name val="Arial"/>
      <family val="2"/>
    </font>
    <font>
      <b/>
      <sz val="8"/>
      <color theme="0"/>
      <name val="Arial"/>
      <family val="2"/>
    </font>
    <font>
      <b/>
      <sz val="10"/>
      <color rgb="FF000000"/>
      <name val="Arial"/>
      <family val="2"/>
    </font>
    <font>
      <b/>
      <sz val="11"/>
      <color rgb="FF000000"/>
      <name val="Calibri"/>
      <family val="2"/>
    </font>
    <font>
      <sz val="11"/>
      <color rgb="FF000000"/>
      <name val="Calibri"/>
      <family val="2"/>
    </font>
    <font>
      <b/>
      <sz val="9"/>
      <color rgb="FF000000"/>
      <name val="Tahoma"/>
      <family val="2"/>
    </font>
    <font>
      <sz val="9"/>
      <color rgb="FF00000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4"/>
      </patternFill>
    </fill>
    <fill>
      <patternFill patternType="solid">
        <fgColor theme="4" tint="0.59999389629810485"/>
        <bgColor indexed="65"/>
      </patternFill>
    </fill>
    <fill>
      <patternFill patternType="solid">
        <fgColor theme="8" tint="0.79998168889431442"/>
        <bgColor indexed="65"/>
      </patternFill>
    </fill>
    <fill>
      <patternFill patternType="solid">
        <fgColor rgb="FFFFC7CE"/>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rgb="FFDDEBF7"/>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6E0B4"/>
        <bgColor indexed="64"/>
      </patternFill>
    </fill>
    <fill>
      <patternFill patternType="solid">
        <fgColor rgb="FFD9E1F2"/>
        <bgColor indexed="64"/>
      </patternFill>
    </fill>
    <fill>
      <patternFill patternType="solid">
        <fgColor rgb="FFFFFFFF"/>
        <bgColor indexed="64"/>
      </patternFill>
    </fill>
    <fill>
      <patternFill patternType="solid">
        <fgColor rgb="FF4472C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0" fontId="8"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9" fontId="11" fillId="0" borderId="0" applyFont="0" applyFill="0" applyBorder="0" applyAlignment="0" applyProtection="0"/>
    <xf numFmtId="0" fontId="1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cellStyleXfs>
  <cellXfs count="272">
    <xf numFmtId="0" fontId="0" fillId="0" borderId="0" xfId="0"/>
    <xf numFmtId="0" fontId="5" fillId="0" borderId="0" xfId="0" applyFont="1"/>
    <xf numFmtId="0" fontId="5"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vertical="center" wrapText="1"/>
    </xf>
    <xf numFmtId="0" fontId="10" fillId="0" borderId="0" xfId="0" applyFont="1" applyAlignment="1">
      <alignment vertical="center"/>
    </xf>
    <xf numFmtId="0" fontId="10" fillId="0" borderId="0" xfId="0" applyFont="1" applyAlignment="1">
      <alignment horizontal="center" vertical="center"/>
    </xf>
    <xf numFmtId="0" fontId="4" fillId="0" borderId="0" xfId="0" applyFont="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5" fillId="4" borderId="1" xfId="2" applyBorder="1" applyAlignment="1">
      <alignment horizontal="center" vertical="center"/>
    </xf>
    <xf numFmtId="0" fontId="6" fillId="4" borderId="1" xfId="2" applyFont="1" applyBorder="1" applyAlignment="1">
      <alignment vertical="center"/>
    </xf>
    <xf numFmtId="0" fontId="6" fillId="4" borderId="1" xfId="2" applyFont="1" applyBorder="1" applyAlignment="1">
      <alignment horizontal="center" vertical="center"/>
    </xf>
    <xf numFmtId="0" fontId="13" fillId="3" borderId="1" xfId="1" applyFont="1" applyBorder="1" applyAlignment="1">
      <alignment horizontal="center" vertical="center" wrapText="1"/>
    </xf>
    <xf numFmtId="0" fontId="0" fillId="0" borderId="0" xfId="0" applyAlignment="1">
      <alignment horizontal="center" vertical="center"/>
    </xf>
    <xf numFmtId="0" fontId="0" fillId="0" borderId="0" xfId="0" quotePrefix="1" applyAlignment="1">
      <alignment horizontal="left" vertical="center"/>
    </xf>
    <xf numFmtId="0" fontId="0" fillId="2" borderId="1" xfId="0" quotePrefix="1" applyFill="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6" fillId="4" borderId="8" xfId="2" applyFont="1" applyBorder="1" applyAlignment="1">
      <alignment horizontal="center" vertical="center"/>
    </xf>
    <xf numFmtId="0" fontId="6" fillId="0" borderId="3" xfId="0" applyFont="1" applyBorder="1" applyAlignment="1">
      <alignment horizontal="right" vertical="center"/>
    </xf>
    <xf numFmtId="0" fontId="6" fillId="4" borderId="1" xfId="2" applyFont="1" applyBorder="1" applyAlignment="1">
      <alignment horizontal="center" vertical="center" wrapText="1"/>
    </xf>
    <xf numFmtId="0" fontId="16" fillId="0" borderId="1" xfId="0" applyFont="1" applyBorder="1" applyAlignment="1">
      <alignment horizontal="justify" vertical="center"/>
    </xf>
    <xf numFmtId="0" fontId="17" fillId="0" borderId="1" xfId="0" applyFont="1" applyBorder="1" applyAlignment="1">
      <alignment horizontal="left" vertical="center" wrapText="1"/>
    </xf>
    <xf numFmtId="0" fontId="17" fillId="5" borderId="1" xfId="3" applyFont="1" applyBorder="1" applyAlignment="1" applyProtection="1">
      <alignment horizontal="center" vertical="center"/>
      <protection locked="0"/>
    </xf>
    <xf numFmtId="0" fontId="17" fillId="6" borderId="1" xfId="5" applyFont="1" applyBorder="1" applyAlignment="1">
      <alignment horizontal="center" vertical="center"/>
    </xf>
    <xf numFmtId="0" fontId="17" fillId="2" borderId="1" xfId="0" applyFont="1" applyFill="1" applyBorder="1" applyAlignment="1">
      <alignment horizontal="left" vertical="center" wrapText="1"/>
    </xf>
    <xf numFmtId="0" fontId="17" fillId="5" borderId="1" xfId="3" applyFont="1" applyBorder="1" applyAlignment="1" applyProtection="1">
      <alignment horizontal="center" vertical="center" wrapText="1"/>
      <protection locked="0"/>
    </xf>
    <xf numFmtId="0" fontId="17" fillId="6" borderId="1" xfId="5" applyFont="1" applyBorder="1" applyAlignment="1">
      <alignment horizontal="center" vertical="center" wrapText="1"/>
    </xf>
    <xf numFmtId="0" fontId="17" fillId="0" borderId="1" xfId="0" applyFont="1" applyBorder="1" applyAlignment="1">
      <alignment horizontal="justify" vertical="center"/>
    </xf>
    <xf numFmtId="0" fontId="17" fillId="2" borderId="1" xfId="0" applyFont="1" applyFill="1" applyBorder="1" applyAlignment="1">
      <alignment horizontal="justify" vertical="center"/>
    </xf>
    <xf numFmtId="0" fontId="16" fillId="4" borderId="1" xfId="2" applyFont="1" applyBorder="1" applyAlignment="1">
      <alignment vertical="center"/>
    </xf>
    <xf numFmtId="0" fontId="17" fillId="13" borderId="1" xfId="3" applyFont="1" applyFill="1" applyBorder="1" applyAlignment="1" applyProtection="1">
      <alignment horizontal="center" vertical="center"/>
      <protection locked="0"/>
    </xf>
    <xf numFmtId="0" fontId="3" fillId="0" borderId="0" xfId="0" applyFont="1"/>
    <xf numFmtId="0" fontId="19" fillId="0" borderId="0" xfId="0" applyFont="1" applyAlignment="1">
      <alignment vertical="center"/>
    </xf>
    <xf numFmtId="0" fontId="17" fillId="7" borderId="1" xfId="3" applyFont="1" applyFill="1" applyBorder="1" applyAlignment="1">
      <alignment horizontal="center" vertical="center"/>
    </xf>
    <xf numFmtId="0" fontId="20" fillId="0" borderId="0" xfId="0" applyFont="1"/>
    <xf numFmtId="0" fontId="21" fillId="0" borderId="0" xfId="0" applyFont="1" applyAlignment="1">
      <alignment vertical="center"/>
    </xf>
    <xf numFmtId="0" fontId="17" fillId="13" borderId="1" xfId="3" applyFont="1" applyFill="1" applyBorder="1" applyAlignment="1" applyProtection="1">
      <alignment horizontal="center" vertical="center" wrapText="1"/>
    </xf>
    <xf numFmtId="0" fontId="17" fillId="13" borderId="1" xfId="3" applyFont="1" applyFill="1" applyBorder="1" applyAlignment="1" applyProtection="1">
      <alignment horizontal="center" vertical="center"/>
    </xf>
    <xf numFmtId="0" fontId="17" fillId="13" borderId="10" xfId="3" applyFont="1" applyFill="1" applyBorder="1" applyAlignment="1" applyProtection="1">
      <alignment horizontal="center" vertical="center"/>
      <protection locked="0"/>
    </xf>
    <xf numFmtId="0" fontId="17" fillId="0" borderId="3" xfId="0" applyFont="1" applyBorder="1" applyAlignment="1">
      <alignment horizontal="left" vertical="center" wrapText="1"/>
    </xf>
    <xf numFmtId="0" fontId="6" fillId="4" borderId="1" xfId="6" applyFont="1" applyBorder="1" applyAlignment="1">
      <alignment horizontal="center" vertical="center"/>
    </xf>
    <xf numFmtId="0" fontId="6" fillId="4" borderId="1" xfId="6" applyFont="1" applyBorder="1" applyAlignment="1">
      <alignment horizontal="center" vertical="center" wrapText="1"/>
    </xf>
    <xf numFmtId="0" fontId="2" fillId="0" borderId="1" xfId="7" applyFill="1" applyBorder="1" applyAlignment="1" applyProtection="1">
      <alignment horizontal="center" vertical="center"/>
      <protection locked="0"/>
    </xf>
    <xf numFmtId="0" fontId="6" fillId="4" borderId="1" xfId="6" applyFont="1" applyBorder="1" applyAlignment="1">
      <alignment vertical="center"/>
    </xf>
    <xf numFmtId="0" fontId="0" fillId="14" borderId="1" xfId="0" applyFill="1" applyBorder="1" applyAlignment="1">
      <alignment vertical="center" wrapText="1"/>
    </xf>
    <xf numFmtId="15" fontId="0" fillId="14" borderId="1" xfId="0" applyNumberFormat="1" applyFill="1" applyBorder="1" applyAlignment="1">
      <alignment horizontal="center" vertical="center"/>
    </xf>
    <xf numFmtId="0" fontId="24" fillId="0" borderId="0" xfId="0" applyFont="1"/>
    <xf numFmtId="0" fontId="26" fillId="0" borderId="0" xfId="0" applyFont="1"/>
    <xf numFmtId="0" fontId="25" fillId="16" borderId="0" xfId="0" applyFont="1" applyFill="1"/>
    <xf numFmtId="0" fontId="0" fillId="16" borderId="0" xfId="0" applyFill="1"/>
    <xf numFmtId="0" fontId="25" fillId="15" borderId="0" xfId="0" applyFont="1" applyFill="1"/>
    <xf numFmtId="0" fontId="0" fillId="15" borderId="0" xfId="0" applyFill="1"/>
    <xf numFmtId="0" fontId="25" fillId="14" borderId="0" xfId="0" applyFont="1" applyFill="1"/>
    <xf numFmtId="0" fontId="0" fillId="14" borderId="0" xfId="0" applyFill="1"/>
    <xf numFmtId="49" fontId="0" fillId="0" borderId="1" xfId="0" quotePrefix="1" applyNumberFormat="1" applyBorder="1" applyAlignment="1">
      <alignment horizontal="right" vertical="center"/>
    </xf>
    <xf numFmtId="0" fontId="6" fillId="5" borderId="1" xfId="3" applyFont="1" applyBorder="1" applyAlignment="1">
      <alignment horizontal="center" vertical="center"/>
    </xf>
    <xf numFmtId="0" fontId="29" fillId="9" borderId="1" xfId="0" applyFont="1" applyFill="1" applyBorder="1" applyAlignment="1">
      <alignment horizontal="center" vertical="center"/>
    </xf>
    <xf numFmtId="0" fontId="29" fillId="7" borderId="1" xfId="0" applyFont="1" applyFill="1" applyBorder="1" applyAlignment="1">
      <alignment horizontal="center" vertical="center"/>
    </xf>
    <xf numFmtId="0" fontId="6" fillId="5" borderId="1" xfId="3" applyFont="1" applyBorder="1" applyAlignment="1">
      <alignment horizontal="center" vertical="center" wrapText="1"/>
    </xf>
    <xf numFmtId="0" fontId="17" fillId="0" borderId="1" xfId="0" applyFont="1" applyBorder="1" applyAlignment="1">
      <alignment horizontal="right" vertical="center"/>
    </xf>
    <xf numFmtId="1" fontId="6" fillId="5" borderId="1" xfId="3" applyNumberFormat="1" applyFont="1" applyBorder="1" applyAlignment="1">
      <alignment vertical="center"/>
    </xf>
    <xf numFmtId="2" fontId="6" fillId="0" borderId="1" xfId="0" applyNumberFormat="1" applyFont="1" applyBorder="1" applyAlignment="1">
      <alignment horizontal="center" vertical="center"/>
    </xf>
    <xf numFmtId="0" fontId="31" fillId="8" borderId="1" xfId="0" applyFont="1" applyFill="1" applyBorder="1" applyAlignment="1">
      <alignment horizontal="center" vertical="center"/>
    </xf>
    <xf numFmtId="0" fontId="6" fillId="5" borderId="1" xfId="3" applyFont="1" applyBorder="1" applyAlignment="1">
      <alignment vertical="center" wrapText="1"/>
    </xf>
    <xf numFmtId="0" fontId="17" fillId="2" borderId="5"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lignment horizontal="left" vertical="center" wrapText="1"/>
    </xf>
    <xf numFmtId="0" fontId="17" fillId="16" borderId="1" xfId="3" applyFont="1" applyFill="1" applyBorder="1" applyAlignment="1" applyProtection="1">
      <alignment horizontal="center" vertical="center"/>
      <protection locked="0"/>
    </xf>
    <xf numFmtId="0" fontId="18" fillId="0" borderId="1" xfId="0" applyFont="1" applyBorder="1" applyAlignment="1">
      <alignment horizontal="right" vertical="center" wrapText="1"/>
    </xf>
    <xf numFmtId="0" fontId="17" fillId="2" borderId="1" xfId="0" applyFont="1" applyFill="1" applyBorder="1" applyAlignment="1">
      <alignment horizontal="right" vertical="center" wrapText="1"/>
    </xf>
    <xf numFmtId="0" fontId="33" fillId="0" borderId="0" xfId="0" applyFont="1"/>
    <xf numFmtId="0" fontId="17" fillId="0" borderId="1" xfId="3" applyFont="1" applyFill="1" applyBorder="1" applyAlignment="1">
      <alignment horizontal="center" vertical="center"/>
    </xf>
    <xf numFmtId="0" fontId="13" fillId="18" borderId="1" xfId="1" applyFont="1" applyFill="1" applyBorder="1" applyAlignment="1">
      <alignment horizontal="center" vertical="center" wrapText="1"/>
    </xf>
    <xf numFmtId="0" fontId="0" fillId="17" borderId="1" xfId="0" applyFill="1" applyBorder="1" applyAlignment="1">
      <alignment vertical="center" wrapText="1"/>
    </xf>
    <xf numFmtId="0" fontId="1" fillId="0" borderId="1" xfId="0" applyFont="1" applyBorder="1" applyAlignment="1">
      <alignment horizontal="right" vertical="center" wrapText="1"/>
    </xf>
    <xf numFmtId="0" fontId="1" fillId="0" borderId="0" xfId="0" applyFont="1" applyAlignment="1">
      <alignment horizontal="justify" vertical="center"/>
    </xf>
    <xf numFmtId="0" fontId="1" fillId="5" borderId="3" xfId="3" applyFont="1" applyBorder="1" applyAlignment="1" applyProtection="1">
      <alignment horizontal="center" vertical="center"/>
      <protection locked="0"/>
    </xf>
    <xf numFmtId="0" fontId="1" fillId="0" borderId="1" xfId="0" quotePrefix="1" applyFont="1" applyBorder="1" applyAlignment="1">
      <alignment horizontal="right" vertical="center"/>
    </xf>
    <xf numFmtId="0" fontId="1" fillId="0" borderId="0" xfId="0" applyFont="1" applyAlignment="1">
      <alignment vertical="center" wrapText="1"/>
    </xf>
    <xf numFmtId="0" fontId="1" fillId="0" borderId="5" xfId="0" applyFont="1" applyBorder="1" applyAlignment="1">
      <alignment horizontal="right" vertical="center" wrapText="1"/>
    </xf>
    <xf numFmtId="0" fontId="1" fillId="5" borderId="5" xfId="3"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14" xfId="0" applyFont="1" applyBorder="1" applyAlignment="1">
      <alignment vertical="center"/>
    </xf>
    <xf numFmtId="0" fontId="1" fillId="2" borderId="1" xfId="0" applyFont="1" applyFill="1" applyBorder="1" applyAlignment="1">
      <alignment horizontal="left" vertical="center" wrapText="1"/>
    </xf>
    <xf numFmtId="0" fontId="1" fillId="0" borderId="1" xfId="0" applyFont="1" applyBorder="1"/>
    <xf numFmtId="0" fontId="1" fillId="0" borderId="1" xfId="0" applyFont="1" applyBorder="1" applyAlignment="1">
      <alignment horizontal="left" vertical="center"/>
    </xf>
    <xf numFmtId="0" fontId="1" fillId="0" borderId="0" xfId="0" applyFont="1"/>
    <xf numFmtId="0" fontId="1" fillId="5" borderId="1" xfId="3" applyFont="1" applyBorder="1" applyAlignment="1">
      <alignment vertical="center"/>
    </xf>
    <xf numFmtId="0" fontId="1" fillId="5" borderId="1" xfId="3" applyFont="1" applyBorder="1" applyAlignment="1">
      <alignment horizontal="right" vertical="center"/>
    </xf>
    <xf numFmtId="0" fontId="1" fillId="11" borderId="1" xfId="0" applyFont="1" applyFill="1" applyBorder="1" applyAlignment="1">
      <alignment horizontal="center" vertical="center"/>
    </xf>
    <xf numFmtId="9" fontId="1" fillId="0" borderId="1" xfId="0" applyNumberFormat="1" applyFont="1" applyBorder="1" applyAlignment="1">
      <alignment horizontal="right" vertical="center"/>
    </xf>
    <xf numFmtId="9" fontId="1" fillId="0" borderId="1" xfId="4" applyFont="1" applyBorder="1" applyAlignment="1">
      <alignment horizontal="center" vertical="center"/>
    </xf>
    <xf numFmtId="0" fontId="1" fillId="10"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1" fillId="14" borderId="1" xfId="3" applyFont="1" applyFill="1" applyBorder="1" applyAlignment="1" applyProtection="1">
      <alignment horizontal="center" vertical="center"/>
      <protection locked="0"/>
    </xf>
    <xf numFmtId="0" fontId="1" fillId="0" borderId="1" xfId="3" applyFont="1" applyFill="1" applyBorder="1" applyAlignment="1" applyProtection="1">
      <alignment horizontal="center" vertical="center"/>
      <protection locked="0"/>
    </xf>
    <xf numFmtId="0" fontId="17" fillId="0" borderId="10" xfId="0" applyFont="1" applyBorder="1" applyAlignment="1">
      <alignment horizontal="center" vertical="center" wrapText="1"/>
    </xf>
    <xf numFmtId="0" fontId="17" fillId="2" borderId="1" xfId="3" applyFont="1" applyFill="1" applyBorder="1" applyAlignment="1">
      <alignment horizontal="center" vertical="center"/>
    </xf>
    <xf numFmtId="2" fontId="10" fillId="0" borderId="0" xfId="0" applyNumberFormat="1" applyFont="1" applyAlignment="1">
      <alignment vertical="center"/>
    </xf>
    <xf numFmtId="2" fontId="10" fillId="0" borderId="0" xfId="0" applyNumberFormat="1" applyFont="1" applyAlignment="1">
      <alignment horizontal="center" vertical="center"/>
    </xf>
    <xf numFmtId="2" fontId="29" fillId="7" borderId="1" xfId="0" applyNumberFormat="1" applyFont="1" applyFill="1" applyBorder="1" applyAlignment="1">
      <alignment horizontal="center" vertical="center"/>
    </xf>
    <xf numFmtId="0" fontId="6" fillId="0" borderId="1" xfId="0" applyFont="1" applyBorder="1" applyAlignment="1">
      <alignment horizontal="right" vertical="center"/>
    </xf>
    <xf numFmtId="0" fontId="1" fillId="5" borderId="1" xfId="3" applyFont="1" applyBorder="1" applyAlignment="1" applyProtection="1">
      <alignment horizontal="center" vertical="center"/>
      <protection locked="0"/>
    </xf>
    <xf numFmtId="0" fontId="5" fillId="5" borderId="1" xfId="3" applyBorder="1" applyAlignment="1" applyProtection="1">
      <alignment horizontal="center" vertical="center"/>
      <protection locked="0"/>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textRotation="90" wrapText="1"/>
    </xf>
    <xf numFmtId="0" fontId="17"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3" xfId="0" applyFont="1" applyBorder="1" applyAlignment="1">
      <alignment horizontal="center" vertical="center" wrapText="1"/>
    </xf>
    <xf numFmtId="0" fontId="1" fillId="0" borderId="5" xfId="0" applyFont="1" applyBorder="1" applyAlignment="1">
      <alignment horizontal="left" vertical="center" wrapText="1"/>
    </xf>
    <xf numFmtId="0" fontId="16" fillId="2" borderId="1" xfId="0" applyFont="1" applyFill="1" applyBorder="1" applyAlignment="1">
      <alignment horizontal="left" vertical="center" wrapText="1"/>
    </xf>
    <xf numFmtId="0" fontId="17" fillId="0" borderId="5" xfId="0" applyFont="1" applyBorder="1" applyAlignment="1">
      <alignment horizontal="center" vertical="center" textRotation="90" wrapText="1"/>
    </xf>
    <xf numFmtId="0" fontId="1" fillId="0" borderId="1" xfId="0" applyFont="1" applyBorder="1" applyAlignment="1">
      <alignment horizontal="left" vertical="center" wrapText="1"/>
    </xf>
    <xf numFmtId="0" fontId="1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12" fillId="9" borderId="3" xfId="0" applyFont="1" applyFill="1" applyBorder="1" applyAlignment="1">
      <alignment horizontal="center" vertical="center"/>
    </xf>
    <xf numFmtId="0" fontId="30" fillId="8" borderId="3" xfId="0" applyFont="1" applyFill="1" applyBorder="1" applyAlignment="1">
      <alignment horizontal="center" vertical="center"/>
    </xf>
    <xf numFmtId="1" fontId="6" fillId="0" borderId="1" xfId="0" applyNumberFormat="1" applyFont="1" applyBorder="1" applyAlignment="1">
      <alignment horizontal="center" vertical="center"/>
    </xf>
    <xf numFmtId="1" fontId="12" fillId="9" borderId="3" xfId="0" applyNumberFormat="1" applyFont="1" applyFill="1" applyBorder="1" applyAlignment="1">
      <alignment horizontal="center" vertical="center"/>
    </xf>
    <xf numFmtId="1" fontId="12" fillId="7" borderId="3" xfId="0" applyNumberFormat="1" applyFont="1" applyFill="1" applyBorder="1" applyAlignment="1">
      <alignment horizontal="center" vertical="center"/>
    </xf>
    <xf numFmtId="0" fontId="1" fillId="0" borderId="1" xfId="7" applyFont="1"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1" fillId="4" borderId="1" xfId="2" applyFont="1" applyBorder="1" applyAlignment="1">
      <alignment horizontal="center" vertical="center"/>
    </xf>
    <xf numFmtId="0" fontId="1" fillId="4" borderId="1" xfId="2" applyFont="1" applyBorder="1" applyAlignment="1">
      <alignment horizontal="center" vertical="center" wrapText="1"/>
    </xf>
    <xf numFmtId="0" fontId="9" fillId="3" borderId="1" xfId="1" applyFont="1" applyBorder="1" applyAlignment="1">
      <alignment horizontal="left" vertical="center"/>
    </xf>
    <xf numFmtId="0" fontId="10" fillId="15" borderId="8" xfId="0" applyFont="1" applyFill="1" applyBorder="1" applyAlignment="1">
      <alignment horizontal="left" vertical="center" wrapText="1"/>
    </xf>
    <xf numFmtId="0" fontId="27" fillId="15" borderId="9" xfId="0" applyFont="1" applyFill="1" applyBorder="1" applyAlignment="1">
      <alignment horizontal="left" vertical="center"/>
    </xf>
    <xf numFmtId="0" fontId="27" fillId="15" borderId="10" xfId="0" applyFont="1" applyFill="1" applyBorder="1" applyAlignment="1">
      <alignment horizontal="left" vertical="center"/>
    </xf>
    <xf numFmtId="0" fontId="10" fillId="15" borderId="1" xfId="0" applyFont="1" applyFill="1" applyBorder="1" applyAlignment="1">
      <alignment horizontal="left" vertical="center" wrapText="1"/>
    </xf>
    <xf numFmtId="0" fontId="0" fillId="15" borderId="1" xfId="0" applyFill="1" applyBorder="1" applyAlignment="1">
      <alignment horizontal="left" vertical="center" wrapText="1"/>
    </xf>
    <xf numFmtId="0" fontId="27" fillId="15" borderId="1" xfId="0" applyFont="1" applyFill="1" applyBorder="1" applyAlignment="1">
      <alignment horizontal="left" vertical="center" wrapText="1"/>
    </xf>
    <xf numFmtId="0" fontId="6" fillId="4" borderId="6" xfId="2" applyFont="1" applyBorder="1" applyAlignment="1">
      <alignment horizontal="left" vertical="center"/>
    </xf>
    <xf numFmtId="0" fontId="6" fillId="4" borderId="2" xfId="2" applyFont="1" applyBorder="1" applyAlignment="1">
      <alignment horizontal="left" vertical="center"/>
    </xf>
    <xf numFmtId="0" fontId="1" fillId="5" borderId="1" xfId="3" applyFont="1" applyBorder="1" applyAlignment="1" applyProtection="1">
      <alignment horizontal="center" vertical="center" wrapText="1"/>
      <protection locked="0"/>
    </xf>
    <xf numFmtId="0" fontId="5" fillId="5" borderId="1" xfId="3" applyBorder="1" applyAlignment="1" applyProtection="1">
      <alignment horizontal="center" vertical="center" wrapText="1"/>
      <protection locked="0"/>
    </xf>
    <xf numFmtId="0" fontId="1" fillId="5" borderId="1" xfId="3" applyFont="1" applyBorder="1" applyAlignment="1" applyProtection="1">
      <alignment horizontal="center" vertical="center"/>
      <protection locked="0"/>
    </xf>
    <xf numFmtId="0" fontId="5" fillId="5" borderId="1" xfId="3" applyBorder="1" applyAlignment="1" applyProtection="1">
      <alignment horizontal="center" vertical="center"/>
      <protection locked="0"/>
    </xf>
    <xf numFmtId="0" fontId="27" fillId="15" borderId="9" xfId="0" applyFont="1" applyFill="1" applyBorder="1" applyAlignment="1">
      <alignment horizontal="left" vertical="center" wrapText="1"/>
    </xf>
    <xf numFmtId="0" fontId="27" fillId="15" borderId="10" xfId="0" applyFont="1" applyFill="1" applyBorder="1" applyAlignment="1">
      <alignment horizontal="left" vertical="center" wrapText="1"/>
    </xf>
    <xf numFmtId="0" fontId="17" fillId="2" borderId="3" xfId="0" applyFont="1" applyFill="1" applyBorder="1" applyAlignment="1">
      <alignment horizontal="center" vertical="center" textRotation="90" wrapText="1"/>
    </xf>
    <xf numFmtId="0" fontId="17" fillId="2" borderId="4" xfId="0" applyFont="1" applyFill="1" applyBorder="1" applyAlignment="1">
      <alignment horizontal="center" vertical="center" textRotation="90" wrapText="1"/>
    </xf>
    <xf numFmtId="0" fontId="17" fillId="2" borderId="5" xfId="0" applyFont="1" applyFill="1" applyBorder="1" applyAlignment="1">
      <alignment horizontal="center" vertical="center" textRotation="90"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left"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1" xfId="0" applyFont="1" applyBorder="1" applyAlignment="1">
      <alignment horizontal="center" vertical="center" textRotation="90"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32" fillId="15" borderId="8" xfId="3" applyFont="1" applyFill="1" applyBorder="1" applyAlignment="1">
      <alignment horizontal="left" vertical="center" wrapText="1"/>
    </xf>
    <xf numFmtId="0" fontId="32" fillId="15" borderId="9" xfId="3" applyFont="1" applyFill="1" applyBorder="1" applyAlignment="1">
      <alignment horizontal="left" vertical="center" wrapText="1"/>
    </xf>
    <xf numFmtId="0" fontId="32" fillId="15" borderId="10" xfId="3"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6" fillId="4" borderId="8" xfId="2" applyFont="1" applyBorder="1" applyAlignment="1">
      <alignment horizontal="left" vertical="center" wrapText="1"/>
    </xf>
    <xf numFmtId="0" fontId="6" fillId="4" borderId="9" xfId="2" applyFont="1" applyBorder="1" applyAlignment="1">
      <alignment horizontal="left" vertical="center" wrapText="1"/>
    </xf>
    <xf numFmtId="0" fontId="6" fillId="4" borderId="10" xfId="2"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4" xfId="0" applyFont="1" applyBorder="1" applyAlignment="1">
      <alignment horizontal="center" vertical="center" textRotation="90" wrapText="1"/>
    </xf>
    <xf numFmtId="0" fontId="17" fillId="0" borderId="5" xfId="0" applyFont="1" applyBorder="1" applyAlignment="1">
      <alignment horizontal="center" vertical="center" textRotation="90"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6" fillId="4" borderId="8" xfId="2" applyFont="1" applyBorder="1" applyAlignment="1">
      <alignment horizontal="left" vertical="center" wrapText="1"/>
    </xf>
    <xf numFmtId="0" fontId="16" fillId="4" borderId="9" xfId="2" applyFont="1" applyBorder="1" applyAlignment="1">
      <alignment horizontal="left" vertical="center" wrapText="1"/>
    </xf>
    <xf numFmtId="0" fontId="16" fillId="4" borderId="10" xfId="2" applyFont="1" applyBorder="1" applyAlignment="1">
      <alignment horizontal="left" vertical="center" wrapText="1"/>
    </xf>
    <xf numFmtId="0" fontId="1" fillId="2" borderId="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4" borderId="1" xfId="2"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0" fillId="0" borderId="1" xfId="0"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1" fillId="0" borderId="1" xfId="0" applyFont="1" applyBorder="1" applyAlignment="1" applyProtection="1">
      <alignment horizontal="center"/>
      <protection locked="0"/>
    </xf>
    <xf numFmtId="0" fontId="16" fillId="0" borderId="1" xfId="0" applyFont="1" applyBorder="1" applyAlignment="1">
      <alignment horizontal="left" vertical="center"/>
    </xf>
    <xf numFmtId="0" fontId="1" fillId="0" borderId="1" xfId="0"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7" fillId="0" borderId="3" xfId="3" applyFont="1" applyFill="1" applyBorder="1" applyAlignment="1" applyProtection="1">
      <alignment horizontal="center" vertical="center"/>
      <protection locked="0"/>
    </xf>
    <xf numFmtId="0" fontId="17" fillId="0" borderId="4" xfId="3" applyFont="1" applyFill="1" applyBorder="1" applyAlignment="1" applyProtection="1">
      <alignment horizontal="center" vertical="center"/>
      <protection locked="0"/>
    </xf>
    <xf numFmtId="0" fontId="17" fillId="0" borderId="5" xfId="3"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0" fontId="16" fillId="12" borderId="1" xfId="0" applyFont="1" applyFill="1" applyBorder="1" applyAlignment="1">
      <alignment horizontal="left" vertical="center" wrapText="1"/>
    </xf>
    <xf numFmtId="0" fontId="16" fillId="12" borderId="5" xfId="0" applyFont="1" applyFill="1" applyBorder="1" applyAlignment="1">
      <alignment horizontal="left" vertical="center" wrapText="1"/>
    </xf>
    <xf numFmtId="0" fontId="0" fillId="2" borderId="1" xfId="0" applyFill="1" applyBorder="1" applyAlignment="1">
      <alignment horizontal="center" vertical="center"/>
    </xf>
    <xf numFmtId="0" fontId="16" fillId="2" borderId="8" xfId="0" applyFont="1" applyFill="1" applyBorder="1" applyAlignment="1">
      <alignment horizontal="left" vertical="center" wrapText="1"/>
    </xf>
    <xf numFmtId="0" fontId="16" fillId="2" borderId="1" xfId="0" applyFont="1" applyFill="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36" fillId="10" borderId="12" xfId="0" applyFont="1" applyFill="1" applyBorder="1" applyAlignment="1">
      <alignment horizontal="center" vertical="center" wrapText="1"/>
    </xf>
    <xf numFmtId="0" fontId="36" fillId="10" borderId="13" xfId="0" applyFont="1" applyFill="1" applyBorder="1" applyAlignment="1">
      <alignment horizontal="center" vertical="center" wrapText="1"/>
    </xf>
    <xf numFmtId="0" fontId="10" fillId="15" borderId="11" xfId="0" applyFont="1" applyFill="1" applyBorder="1" applyAlignment="1">
      <alignment horizontal="left" vertical="center" wrapText="1"/>
    </xf>
    <xf numFmtId="0" fontId="10" fillId="15" borderId="12" xfId="0" applyFont="1" applyFill="1" applyBorder="1" applyAlignment="1">
      <alignment horizontal="left" vertical="center" wrapText="1"/>
    </xf>
    <xf numFmtId="0" fontId="10" fillId="15" borderId="13" xfId="0" applyFont="1" applyFill="1" applyBorder="1" applyAlignment="1">
      <alignment horizontal="left" vertical="center" wrapText="1"/>
    </xf>
    <xf numFmtId="0" fontId="13" fillId="10" borderId="0" xfId="0" applyFont="1" applyFill="1" applyAlignment="1">
      <alignment horizontal="center" vertical="center"/>
    </xf>
    <xf numFmtId="0" fontId="13" fillId="10" borderId="7"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5"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5" xfId="0" applyFont="1" applyFill="1" applyBorder="1" applyAlignment="1">
      <alignment horizontal="center" vertical="center"/>
    </xf>
    <xf numFmtId="0" fontId="28" fillId="10" borderId="0" xfId="0" applyFont="1" applyFill="1" applyAlignment="1">
      <alignment horizontal="center" vertical="center"/>
    </xf>
    <xf numFmtId="0" fontId="28" fillId="10" borderId="7" xfId="0" applyFont="1" applyFill="1" applyBorder="1" applyAlignment="1">
      <alignment horizontal="center" vertical="center"/>
    </xf>
    <xf numFmtId="0" fontId="30" fillId="8" borderId="3" xfId="0" applyFont="1" applyFill="1" applyBorder="1" applyAlignment="1">
      <alignment horizontal="center" vertical="center"/>
    </xf>
    <xf numFmtId="0" fontId="30" fillId="8" borderId="5" xfId="0" applyFont="1" applyFill="1" applyBorder="1" applyAlignment="1">
      <alignment horizontal="center" vertical="center"/>
    </xf>
    <xf numFmtId="9" fontId="1" fillId="0" borderId="1" xfId="4" applyFont="1" applyFill="1" applyBorder="1" applyAlignment="1">
      <alignment horizontal="center" vertical="center"/>
    </xf>
    <xf numFmtId="1" fontId="6" fillId="0" borderId="1" xfId="0" applyNumberFormat="1" applyFont="1" applyBorder="1" applyAlignment="1">
      <alignment horizontal="center" vertical="center"/>
    </xf>
    <xf numFmtId="0" fontId="13" fillId="3" borderId="1" xfId="1" applyFont="1" applyBorder="1" applyAlignment="1">
      <alignment horizontal="center" vertical="center"/>
    </xf>
    <xf numFmtId="1" fontId="12" fillId="9" borderId="3" xfId="0" applyNumberFormat="1" applyFont="1" applyFill="1" applyBorder="1" applyAlignment="1">
      <alignment horizontal="center" vertical="center"/>
    </xf>
    <xf numFmtId="1" fontId="12" fillId="9" borderId="5" xfId="0" applyNumberFormat="1" applyFont="1" applyFill="1" applyBorder="1" applyAlignment="1">
      <alignment horizontal="center" vertical="center"/>
    </xf>
    <xf numFmtId="1" fontId="12" fillId="7" borderId="3" xfId="0" applyNumberFormat="1" applyFont="1" applyFill="1" applyBorder="1" applyAlignment="1">
      <alignment horizontal="center" vertical="center"/>
    </xf>
    <xf numFmtId="1" fontId="12" fillId="7" borderId="5" xfId="0" applyNumberFormat="1" applyFont="1" applyFill="1" applyBorder="1" applyAlignment="1">
      <alignment horizontal="center" vertical="center"/>
    </xf>
    <xf numFmtId="0" fontId="28" fillId="3" borderId="1" xfId="1" applyFont="1" applyBorder="1" applyAlignment="1">
      <alignment horizontal="center" vertical="center"/>
    </xf>
  </cellXfs>
  <cellStyles count="8">
    <cellStyle name="20 % - Accent5" xfId="3" builtinId="46"/>
    <cellStyle name="20% - Accent5 2" xfId="7"/>
    <cellStyle name="40 % - Accent1" xfId="2" builtinId="31"/>
    <cellStyle name="40% - Accent1 2" xfId="6"/>
    <cellStyle name="Accent1" xfId="1" builtinId="29"/>
    <cellStyle name="Insatisfaisant" xfId="5" builtinId="27"/>
    <cellStyle name="Normal" xfId="0" builtinId="0"/>
    <cellStyle name="Pourcentage" xfId="4" builtinId="5"/>
  </cellStyles>
  <dxfs count="25">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FFC7CE"/>
      <color rgb="FFC6EFCE"/>
      <color rgb="FF006100"/>
      <color rgb="FFFFEB9C"/>
      <color rgb="FF9C0006"/>
      <color rgb="FFFFABAB"/>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workbookViewId="0">
      <selection activeCell="C14" sqref="C14"/>
    </sheetView>
  </sheetViews>
  <sheetFormatPr baseColWidth="10" defaultColWidth="8.85546875" defaultRowHeight="15" x14ac:dyDescent="0.25"/>
  <cols>
    <col min="1" max="1" width="18.85546875" customWidth="1"/>
    <col min="2" max="2" width="17.85546875" customWidth="1"/>
    <col min="3" max="3" width="22" customWidth="1"/>
    <col min="4" max="4" width="105.85546875" customWidth="1"/>
  </cols>
  <sheetData>
    <row r="1" spans="1:4" ht="18" x14ac:dyDescent="0.25">
      <c r="A1" s="140" t="s">
        <v>0</v>
      </c>
      <c r="B1" s="140"/>
      <c r="C1" s="140"/>
      <c r="D1" s="140"/>
    </row>
    <row r="2" spans="1:4" ht="143.25" customHeight="1" x14ac:dyDescent="0.25">
      <c r="A2" s="141" t="s">
        <v>1</v>
      </c>
      <c r="B2" s="142" t="s">
        <v>2</v>
      </c>
      <c r="C2" s="142" t="s">
        <v>2</v>
      </c>
      <c r="D2" s="143" t="s">
        <v>2</v>
      </c>
    </row>
    <row r="3" spans="1:4" x14ac:dyDescent="0.25">
      <c r="A3" s="14" t="s">
        <v>3</v>
      </c>
      <c r="B3" s="14" t="s">
        <v>4</v>
      </c>
      <c r="C3" s="21" t="s">
        <v>5</v>
      </c>
      <c r="D3" s="23" t="s">
        <v>6</v>
      </c>
    </row>
    <row r="4" spans="1:4" x14ac:dyDescent="0.25">
      <c r="A4" s="100"/>
      <c r="B4" s="101"/>
      <c r="C4" s="49"/>
      <c r="D4" s="48"/>
    </row>
    <row r="5" spans="1:4" x14ac:dyDescent="0.25">
      <c r="A5" s="78"/>
      <c r="B5" s="102"/>
      <c r="C5" s="129"/>
      <c r="D5" s="19"/>
    </row>
    <row r="6" spans="1:4" x14ac:dyDescent="0.25">
      <c r="A6" s="78"/>
      <c r="B6" s="102"/>
      <c r="C6" s="129"/>
      <c r="D6" s="19"/>
    </row>
    <row r="7" spans="1:4" x14ac:dyDescent="0.25">
      <c r="A7" s="78"/>
      <c r="B7" s="102"/>
      <c r="C7" s="129"/>
      <c r="D7" s="19"/>
    </row>
    <row r="9" spans="1:4" ht="12.75" customHeight="1" x14ac:dyDescent="0.25">
      <c r="A9" s="50" t="s">
        <v>7</v>
      </c>
    </row>
    <row r="10" spans="1:4" x14ac:dyDescent="0.25">
      <c r="A10" s="52" t="s">
        <v>8</v>
      </c>
      <c r="B10" s="53"/>
      <c r="C10" s="53"/>
      <c r="D10" s="53"/>
    </row>
    <row r="11" spans="1:4" x14ac:dyDescent="0.25">
      <c r="A11" s="56" t="s">
        <v>9</v>
      </c>
      <c r="B11" s="57"/>
      <c r="C11" s="57"/>
      <c r="D11" s="57"/>
    </row>
    <row r="12" spans="1:4" x14ac:dyDescent="0.25">
      <c r="A12" s="54" t="s">
        <v>10</v>
      </c>
      <c r="B12" s="55"/>
      <c r="C12" s="55"/>
      <c r="D12" s="55"/>
    </row>
    <row r="13" spans="1:4" x14ac:dyDescent="0.25">
      <c r="A13" s="74" t="s">
        <v>11</v>
      </c>
      <c r="B13" s="74"/>
    </row>
    <row r="15" spans="1:4" x14ac:dyDescent="0.25">
      <c r="A15" s="51" t="s">
        <v>12</v>
      </c>
      <c r="B15" s="51"/>
      <c r="C15" s="51"/>
      <c r="D15" s="51"/>
    </row>
  </sheetData>
  <mergeCells count="2">
    <mergeCell ref="A1:D1"/>
    <mergeCell ref="A2:D2"/>
  </mergeCells>
  <pageMargins left="0.70866141732283472" right="0.70866141732283472" top="0.74803149606299213" bottom="0.74803149606299213" header="0.31496062992125984" footer="0.31496062992125984"/>
  <pageSetup paperSize="9" scale="80" orientation="landscape" r:id="rId1"/>
  <headerFooter>
    <oddHeader>&amp;A</oddHeader>
    <oddFooter>&amp;L&amp;F&amp;CPage &amp;P of &amp;N&amp;RTemplate Version: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showGridLines="0" zoomScale="120" zoomScaleNormal="120" workbookViewId="0">
      <selection activeCell="A12" sqref="A12:C14"/>
    </sheetView>
  </sheetViews>
  <sheetFormatPr baseColWidth="10" defaultColWidth="10.85546875" defaultRowHeight="15" x14ac:dyDescent="0.25"/>
  <cols>
    <col min="1" max="1" width="9" style="9" customWidth="1"/>
    <col min="2" max="2" width="29.42578125" style="16" customWidth="1"/>
    <col min="3" max="3" width="13.7109375" style="16" customWidth="1"/>
    <col min="4" max="4" width="74.140625" style="20" customWidth="1"/>
    <col min="5" max="16384" width="10.85546875" style="9"/>
  </cols>
  <sheetData>
    <row r="1" spans="1:4" ht="18" x14ac:dyDescent="0.25">
      <c r="A1" s="140" t="s">
        <v>13</v>
      </c>
      <c r="B1" s="140"/>
      <c r="C1" s="140"/>
      <c r="D1" s="140"/>
    </row>
    <row r="2" spans="1:4" ht="47.25" customHeight="1" x14ac:dyDescent="0.25">
      <c r="A2" s="144" t="s">
        <v>14</v>
      </c>
      <c r="B2" s="145"/>
      <c r="C2" s="145"/>
      <c r="D2" s="145"/>
    </row>
    <row r="3" spans="1:4" x14ac:dyDescent="0.25">
      <c r="A3" s="47" t="s">
        <v>3</v>
      </c>
      <c r="B3" s="44" t="s">
        <v>4</v>
      </c>
      <c r="C3" s="44" t="s">
        <v>5</v>
      </c>
      <c r="D3" s="45" t="s">
        <v>6</v>
      </c>
    </row>
    <row r="4" spans="1:4" x14ac:dyDescent="0.25">
      <c r="A4" s="127"/>
      <c r="B4" s="136"/>
      <c r="C4" s="137"/>
      <c r="D4" s="19"/>
    </row>
    <row r="5" spans="1:4" x14ac:dyDescent="0.25">
      <c r="A5" s="127"/>
      <c r="B5" s="46"/>
      <c r="C5" s="129"/>
      <c r="D5" s="19"/>
    </row>
    <row r="6" spans="1:4" x14ac:dyDescent="0.25">
      <c r="A6" s="127"/>
      <c r="B6" s="46"/>
      <c r="C6" s="129"/>
      <c r="D6" s="19"/>
    </row>
    <row r="7" spans="1:4" x14ac:dyDescent="0.25">
      <c r="A7" s="127"/>
      <c r="B7" s="46"/>
      <c r="C7" s="129"/>
      <c r="D7" s="19"/>
    </row>
    <row r="9" spans="1:4" ht="18" x14ac:dyDescent="0.25">
      <c r="A9" s="140" t="s">
        <v>15</v>
      </c>
      <c r="B9" s="140"/>
      <c r="C9" s="140"/>
      <c r="D9" s="140"/>
    </row>
    <row r="10" spans="1:4" ht="38.25" customHeight="1" x14ac:dyDescent="0.25">
      <c r="A10" s="146" t="s">
        <v>16</v>
      </c>
      <c r="B10" s="146"/>
      <c r="C10" s="146"/>
      <c r="D10" s="146"/>
    </row>
    <row r="11" spans="1:4" x14ac:dyDescent="0.25">
      <c r="A11" s="44" t="s">
        <v>3</v>
      </c>
      <c r="B11" s="44" t="s">
        <v>4</v>
      </c>
      <c r="C11" s="44" t="s">
        <v>5</v>
      </c>
      <c r="D11" s="45" t="s">
        <v>6</v>
      </c>
    </row>
    <row r="12" spans="1:4" x14ac:dyDescent="0.25">
      <c r="A12" s="127"/>
      <c r="B12" s="46"/>
      <c r="C12" s="129"/>
      <c r="D12" s="19"/>
    </row>
    <row r="13" spans="1:4" x14ac:dyDescent="0.25">
      <c r="A13" s="78"/>
      <c r="B13" s="46"/>
      <c r="C13" s="129"/>
      <c r="D13" s="19"/>
    </row>
    <row r="14" spans="1:4" x14ac:dyDescent="0.25">
      <c r="A14" s="78"/>
      <c r="B14" s="46"/>
      <c r="C14" s="129"/>
      <c r="D14" s="19"/>
    </row>
    <row r="15" spans="1:4" x14ac:dyDescent="0.25">
      <c r="A15" s="78"/>
      <c r="B15" s="46"/>
      <c r="C15" s="129"/>
      <c r="D15" s="19"/>
    </row>
  </sheetData>
  <sheetProtection selectLockedCells="1"/>
  <mergeCells count="4">
    <mergeCell ref="A2:D2"/>
    <mergeCell ref="A9:D9"/>
    <mergeCell ref="A10:D10"/>
    <mergeCell ref="A1:D1"/>
  </mergeCells>
  <pageMargins left="0.70866141732283472" right="0.70866141732283472" top="0.78740157480314965" bottom="0.78740157480314965" header="0.31496062992125984" footer="0.31496062992125984"/>
  <pageSetup paperSize="9" scale="68" orientation="portrait" horizontalDpi="300" verticalDpi="300" r:id="rId1"/>
  <headerFooter>
    <oddHeader>&amp;A</oddHeader>
    <oddFooter>&amp;L&amp;F&amp;CPage &amp;P of &amp;N&amp;RTemplate Version: 1.0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25"/>
  <sheetViews>
    <sheetView showGridLines="0" workbookViewId="0">
      <selection activeCell="B23" sqref="B23:C24"/>
    </sheetView>
  </sheetViews>
  <sheetFormatPr baseColWidth="10" defaultColWidth="10.85546875" defaultRowHeight="15" x14ac:dyDescent="0.25"/>
  <cols>
    <col min="1" max="1" width="48.7109375" style="9" customWidth="1"/>
    <col min="2" max="3" width="13.7109375" style="16" customWidth="1"/>
    <col min="4" max="4" width="29.7109375" style="9" customWidth="1"/>
    <col min="5" max="16384" width="10.85546875" style="9"/>
  </cols>
  <sheetData>
    <row r="1" spans="1:4" ht="18" x14ac:dyDescent="0.25">
      <c r="A1" s="140" t="s">
        <v>17</v>
      </c>
      <c r="B1" s="140"/>
      <c r="C1" s="140"/>
      <c r="D1" s="140"/>
    </row>
    <row r="2" spans="1:4" ht="72" customHeight="1" x14ac:dyDescent="0.25">
      <c r="A2" s="141" t="s">
        <v>18</v>
      </c>
      <c r="B2" s="153"/>
      <c r="C2" s="153"/>
      <c r="D2" s="154"/>
    </row>
    <row r="3" spans="1:4" ht="30" customHeight="1" x14ac:dyDescent="0.25">
      <c r="A3" s="24" t="s">
        <v>19</v>
      </c>
      <c r="B3" s="149"/>
      <c r="C3" s="150"/>
      <c r="D3" s="150"/>
    </row>
    <row r="4" spans="1:4" ht="30" customHeight="1" x14ac:dyDescent="0.25">
      <c r="A4" s="24" t="s">
        <v>20</v>
      </c>
      <c r="B4" s="109"/>
    </row>
    <row r="5" spans="1:4" ht="30" customHeight="1" x14ac:dyDescent="0.25">
      <c r="A5" s="24" t="s">
        <v>21</v>
      </c>
      <c r="B5" s="151"/>
      <c r="C5" s="152"/>
      <c r="D5" s="152"/>
    </row>
    <row r="6" spans="1:4" ht="30" customHeight="1" x14ac:dyDescent="0.25">
      <c r="A6" s="24" t="s">
        <v>22</v>
      </c>
      <c r="B6" s="151"/>
      <c r="C6" s="152"/>
      <c r="D6" s="152"/>
    </row>
    <row r="7" spans="1:4" x14ac:dyDescent="0.25">
      <c r="A7" s="79"/>
    </row>
    <row r="8" spans="1:4" x14ac:dyDescent="0.25">
      <c r="A8" s="33" t="s">
        <v>23</v>
      </c>
      <c r="B8" s="14" t="s">
        <v>24</v>
      </c>
      <c r="C8" s="14" t="s">
        <v>25</v>
      </c>
      <c r="D8" s="14" t="s">
        <v>6</v>
      </c>
    </row>
    <row r="9" spans="1:4" x14ac:dyDescent="0.25">
      <c r="A9" s="22" t="s">
        <v>26</v>
      </c>
      <c r="B9" s="80"/>
      <c r="C9" s="8"/>
      <c r="D9" s="12"/>
    </row>
    <row r="10" spans="1:4" x14ac:dyDescent="0.25">
      <c r="A10" s="22" t="s">
        <v>27</v>
      </c>
      <c r="B10" s="80"/>
      <c r="C10" s="8"/>
      <c r="D10" s="12"/>
    </row>
    <row r="11" spans="1:4" x14ac:dyDescent="0.25">
      <c r="A11" s="108" t="s">
        <v>28</v>
      </c>
      <c r="B11" s="109"/>
      <c r="C11" s="129"/>
      <c r="D11" s="12"/>
    </row>
    <row r="12" spans="1:4" x14ac:dyDescent="0.25">
      <c r="A12" s="22" t="s">
        <v>29</v>
      </c>
      <c r="B12" s="80"/>
      <c r="C12" s="129"/>
      <c r="D12" s="12"/>
    </row>
    <row r="13" spans="1:4" x14ac:dyDescent="0.25">
      <c r="A13" s="58" t="s">
        <v>30</v>
      </c>
      <c r="B13" s="80"/>
      <c r="C13" s="8"/>
      <c r="D13" s="12"/>
    </row>
    <row r="14" spans="1:4" x14ac:dyDescent="0.25">
      <c r="A14" s="58" t="s">
        <v>31</v>
      </c>
      <c r="B14" s="80"/>
      <c r="C14" s="8"/>
      <c r="D14" s="12"/>
    </row>
    <row r="15" spans="1:4" x14ac:dyDescent="0.25">
      <c r="A15" s="81" t="s">
        <v>32</v>
      </c>
      <c r="B15" s="109"/>
      <c r="C15" s="129"/>
      <c r="D15" s="12"/>
    </row>
    <row r="16" spans="1:4" x14ac:dyDescent="0.25">
      <c r="B16" s="9"/>
      <c r="C16" s="9"/>
    </row>
    <row r="17" spans="1:4" x14ac:dyDescent="0.25">
      <c r="A17" s="82"/>
    </row>
    <row r="18" spans="1:4" x14ac:dyDescent="0.25">
      <c r="A18" s="147" t="s">
        <v>33</v>
      </c>
      <c r="B18" s="148"/>
      <c r="C18" s="148"/>
      <c r="D18" s="148"/>
    </row>
    <row r="19" spans="1:4" x14ac:dyDescent="0.25">
      <c r="A19" s="78" t="s">
        <v>34</v>
      </c>
      <c r="B19" s="109"/>
      <c r="C19" s="17"/>
      <c r="D19" s="12"/>
    </row>
    <row r="20" spans="1:4" x14ac:dyDescent="0.25">
      <c r="A20" s="73" t="s">
        <v>35</v>
      </c>
      <c r="B20" s="110"/>
      <c r="C20" s="18"/>
      <c r="D20" s="138" t="s">
        <v>414</v>
      </c>
    </row>
    <row r="21" spans="1:4" x14ac:dyDescent="0.25">
      <c r="A21" s="82"/>
      <c r="C21" s="17"/>
    </row>
    <row r="22" spans="1:4" x14ac:dyDescent="0.25">
      <c r="A22" s="13" t="s">
        <v>36</v>
      </c>
      <c r="B22" s="14" t="s">
        <v>24</v>
      </c>
      <c r="C22" s="14" t="s">
        <v>25</v>
      </c>
      <c r="D22" s="14" t="s">
        <v>6</v>
      </c>
    </row>
    <row r="23" spans="1:4" ht="51" x14ac:dyDescent="0.25">
      <c r="A23" s="83" t="s">
        <v>37</v>
      </c>
      <c r="B23" s="84"/>
      <c r="C23" s="8"/>
      <c r="D23" s="139" t="s">
        <v>415</v>
      </c>
    </row>
    <row r="24" spans="1:4" x14ac:dyDescent="0.25">
      <c r="A24" s="78" t="s">
        <v>38</v>
      </c>
      <c r="B24" s="109"/>
      <c r="C24" s="8"/>
      <c r="D24" s="12"/>
    </row>
    <row r="25" spans="1:4" ht="30" customHeight="1" x14ac:dyDescent="0.25"/>
  </sheetData>
  <sheetProtection selectLockedCells="1"/>
  <mergeCells count="6">
    <mergeCell ref="A18:D18"/>
    <mergeCell ref="A1:D1"/>
    <mergeCell ref="B3:D3"/>
    <mergeCell ref="B5:D5"/>
    <mergeCell ref="B6:D6"/>
    <mergeCell ref="A2:D2"/>
  </mergeCells>
  <phoneticPr fontId="14" type="noConversion"/>
  <pageMargins left="0.70866141732283472" right="0.70866141732283472" top="0.78740157480314965" bottom="0.78740157480314965" header="0.31496062992125984" footer="0.31496062992125984"/>
  <pageSetup paperSize="9" scale="81" orientation="portrait" horizontalDpi="300" verticalDpi="300" r:id="rId1"/>
  <headerFooter>
    <oddHeader>&amp;A</oddHeader>
    <oddFooter>&amp;L&amp;F&amp;Cpage &amp;P of &amp;N&amp;RTemplate Version: 1.0</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0"/>
  <sheetViews>
    <sheetView showGridLines="0" zoomScale="90" zoomScaleNormal="90" workbookViewId="0">
      <pane ySplit="5" topLeftCell="A6" activePane="bottomLeft" state="frozen"/>
      <selection sqref="A1:D17"/>
      <selection pane="bottomLeft" activeCell="E38" sqref="E38:E41"/>
    </sheetView>
  </sheetViews>
  <sheetFormatPr baseColWidth="10" defaultColWidth="11.28515625" defaultRowHeight="12.75" x14ac:dyDescent="0.25"/>
  <cols>
    <col min="1" max="1" width="11.28515625" style="10"/>
    <col min="2" max="2" width="27" style="3" customWidth="1"/>
    <col min="3" max="3" width="11.28515625" style="10"/>
    <col min="4" max="4" width="57" style="11" customWidth="1"/>
    <col min="5" max="5" width="12.7109375" style="11" customWidth="1"/>
    <col min="6" max="6" width="6.7109375" style="11" customWidth="1"/>
    <col min="7" max="7" width="10.7109375" style="10" customWidth="1"/>
    <col min="8" max="8" width="12.140625" style="10" customWidth="1"/>
    <col min="9" max="9" width="10.7109375" style="7" hidden="1" customWidth="1"/>
    <col min="10" max="11" width="13.85546875" style="10" customWidth="1"/>
    <col min="12" max="12" width="13.28515625" style="10" customWidth="1"/>
    <col min="13" max="13" width="45.28515625" style="11" customWidth="1"/>
    <col min="14" max="16384" width="11.28515625" style="10"/>
  </cols>
  <sheetData>
    <row r="1" spans="1:16" ht="18" x14ac:dyDescent="0.25">
      <c r="A1" s="140" t="s">
        <v>39</v>
      </c>
      <c r="B1" s="140"/>
      <c r="C1" s="140"/>
      <c r="D1" s="140"/>
      <c r="E1" s="85"/>
      <c r="F1" s="85"/>
      <c r="G1" s="86"/>
      <c r="H1" s="86"/>
      <c r="I1" s="87"/>
      <c r="J1" s="86"/>
      <c r="K1" s="86"/>
      <c r="L1" s="86"/>
      <c r="M1" s="85"/>
      <c r="N1" s="86"/>
      <c r="O1" s="86"/>
      <c r="P1" s="86"/>
    </row>
    <row r="2" spans="1:16" ht="88.5" customHeight="1" x14ac:dyDescent="0.25">
      <c r="A2" s="171" t="s">
        <v>40</v>
      </c>
      <c r="B2" s="172"/>
      <c r="C2" s="172"/>
      <c r="D2" s="172"/>
      <c r="E2" s="172"/>
      <c r="F2" s="172"/>
      <c r="G2" s="172"/>
      <c r="H2" s="172"/>
      <c r="I2" s="172"/>
      <c r="J2" s="172"/>
      <c r="K2" s="172"/>
      <c r="L2" s="173"/>
      <c r="M2" s="77"/>
      <c r="N2" s="77"/>
      <c r="O2" s="77"/>
      <c r="P2" s="77"/>
    </row>
    <row r="3" spans="1:16" ht="30" customHeight="1" x14ac:dyDescent="0.25">
      <c r="A3" s="86"/>
      <c r="B3" s="88"/>
      <c r="C3" s="88"/>
      <c r="D3" s="88"/>
      <c r="E3" s="175" t="s">
        <v>41</v>
      </c>
      <c r="F3" s="175"/>
      <c r="G3" s="175"/>
      <c r="H3" s="175"/>
      <c r="I3" s="119"/>
      <c r="J3" s="119">
        <f>SUM(A7:I58)</f>
        <v>0</v>
      </c>
      <c r="K3" s="174" t="s">
        <v>42</v>
      </c>
      <c r="L3" s="174">
        <f>SUM(L7:L10)+SUM(L12:L21)+SUM(L23:L34)+SUM(L36:L42)+SUM(L44:L58)</f>
        <v>0</v>
      </c>
      <c r="M3" s="85"/>
      <c r="N3" s="86"/>
      <c r="O3" s="86"/>
      <c r="P3" s="86"/>
    </row>
    <row r="4" spans="1:16" ht="30" customHeight="1" x14ac:dyDescent="0.25">
      <c r="A4" s="86"/>
      <c r="B4" s="88"/>
      <c r="C4" s="88"/>
      <c r="D4" s="88"/>
      <c r="E4" s="175" t="s">
        <v>43</v>
      </c>
      <c r="F4" s="175"/>
      <c r="G4" s="175"/>
      <c r="H4" s="175"/>
      <c r="I4" s="119"/>
      <c r="J4" s="119" t="s">
        <v>44</v>
      </c>
      <c r="K4" s="174"/>
      <c r="L4" s="174"/>
      <c r="M4" s="85"/>
      <c r="N4" s="86"/>
      <c r="O4" s="86"/>
      <c r="P4" s="86"/>
    </row>
    <row r="5" spans="1:16" ht="81.75" customHeight="1" x14ac:dyDescent="0.25">
      <c r="A5" s="15" t="s">
        <v>45</v>
      </c>
      <c r="B5" s="15" t="s">
        <v>46</v>
      </c>
      <c r="C5" s="15" t="s">
        <v>47</v>
      </c>
      <c r="D5" s="15" t="s">
        <v>48</v>
      </c>
      <c r="E5" s="15" t="s">
        <v>49</v>
      </c>
      <c r="F5" s="15"/>
      <c r="G5" s="15" t="s">
        <v>24</v>
      </c>
      <c r="H5" s="15" t="s">
        <v>25</v>
      </c>
      <c r="I5" s="15" t="s">
        <v>50</v>
      </c>
      <c r="J5" s="15" t="s">
        <v>51</v>
      </c>
      <c r="K5" s="15" t="s">
        <v>52</v>
      </c>
      <c r="L5" s="15" t="s">
        <v>53</v>
      </c>
      <c r="M5" s="15" t="s">
        <v>6</v>
      </c>
      <c r="N5" s="86"/>
      <c r="O5" s="86"/>
      <c r="P5" s="86"/>
    </row>
    <row r="6" spans="1:16" s="4" customFormat="1" ht="15" customHeight="1" x14ac:dyDescent="0.25">
      <c r="A6" s="186" t="s">
        <v>54</v>
      </c>
      <c r="B6" s="187"/>
      <c r="C6" s="187"/>
      <c r="D6" s="187"/>
      <c r="E6" s="187"/>
      <c r="F6" s="187"/>
      <c r="G6" s="187"/>
      <c r="H6" s="187"/>
      <c r="I6" s="187"/>
      <c r="J6" s="187"/>
      <c r="K6" s="187"/>
      <c r="L6" s="187"/>
      <c r="M6" s="188"/>
      <c r="N6" s="82"/>
      <c r="O6" s="82"/>
      <c r="P6" s="82"/>
    </row>
    <row r="7" spans="1:16" s="4" customFormat="1" ht="25.7" customHeight="1" x14ac:dyDescent="0.25">
      <c r="A7" s="160" t="s">
        <v>55</v>
      </c>
      <c r="B7" s="161" t="s">
        <v>56</v>
      </c>
      <c r="C7" s="112" t="s">
        <v>57</v>
      </c>
      <c r="D7" s="25" t="s">
        <v>58</v>
      </c>
      <c r="E7" s="112"/>
      <c r="F7" s="165" t="s">
        <v>59</v>
      </c>
      <c r="G7" s="26"/>
      <c r="H7" s="26"/>
      <c r="I7" s="27">
        <f>IF(J7=3,IF(G7&lt;&gt;"",1,0),0)</f>
        <v>0</v>
      </c>
      <c r="J7" s="112">
        <v>1</v>
      </c>
      <c r="K7" s="160">
        <v>5</v>
      </c>
      <c r="L7" s="159">
        <f>IF(H7&lt;&gt;"",(K7*J7),0)+IF(H8&lt;&gt;"",(K7*J8),0)+IF(G9&lt;&gt;"",(K7*J9),0)+IF(G10&lt;&gt;"",(K7*J10),0)</f>
        <v>0</v>
      </c>
      <c r="M7" s="209"/>
      <c r="N7" s="82"/>
      <c r="O7" s="82"/>
      <c r="P7" s="82"/>
    </row>
    <row r="8" spans="1:16" s="4" customFormat="1" ht="25.7" customHeight="1" x14ac:dyDescent="0.25">
      <c r="A8" s="160"/>
      <c r="B8" s="161"/>
      <c r="C8" s="112" t="s">
        <v>60</v>
      </c>
      <c r="D8" s="25" t="s">
        <v>61</v>
      </c>
      <c r="E8" s="112"/>
      <c r="F8" s="165"/>
      <c r="G8" s="26"/>
      <c r="H8" s="26"/>
      <c r="I8" s="27">
        <f t="shared" ref="I8:I9" si="0">IF(J8=3,IF(G8&lt;&gt;"",1,0),0)</f>
        <v>0</v>
      </c>
      <c r="J8" s="112">
        <v>2</v>
      </c>
      <c r="K8" s="160"/>
      <c r="L8" s="159"/>
      <c r="M8" s="210"/>
      <c r="N8" s="82"/>
      <c r="O8" s="82"/>
      <c r="P8" s="82"/>
    </row>
    <row r="9" spans="1:16" s="4" customFormat="1" ht="25.7" customHeight="1" x14ac:dyDescent="0.25">
      <c r="A9" s="160"/>
      <c r="B9" s="161"/>
      <c r="C9" s="112" t="s">
        <v>62</v>
      </c>
      <c r="D9" s="25" t="s">
        <v>63</v>
      </c>
      <c r="E9" s="112"/>
      <c r="F9" s="165"/>
      <c r="G9" s="26"/>
      <c r="H9" s="26"/>
      <c r="I9" s="27">
        <f t="shared" si="0"/>
        <v>0</v>
      </c>
      <c r="J9" s="112">
        <v>2</v>
      </c>
      <c r="K9" s="160"/>
      <c r="L9" s="159"/>
      <c r="M9" s="210"/>
      <c r="N9" s="82"/>
      <c r="O9" s="82"/>
      <c r="P9" s="82"/>
    </row>
    <row r="10" spans="1:16" s="4" customFormat="1" ht="25.7" customHeight="1" x14ac:dyDescent="0.25">
      <c r="A10" s="160"/>
      <c r="B10" s="161"/>
      <c r="C10" s="112" t="s">
        <v>64</v>
      </c>
      <c r="D10" s="25" t="s">
        <v>65</v>
      </c>
      <c r="E10" s="112"/>
      <c r="F10" s="165"/>
      <c r="G10" s="26"/>
      <c r="H10" s="26"/>
      <c r="I10" s="27">
        <f>IF(J10=3,IF(G10&lt;&gt;"",1,0),0)</f>
        <v>0</v>
      </c>
      <c r="J10" s="112">
        <v>3</v>
      </c>
      <c r="K10" s="160"/>
      <c r="L10" s="159"/>
      <c r="M10" s="210"/>
      <c r="N10" s="82"/>
      <c r="O10" s="82"/>
      <c r="P10" s="82"/>
    </row>
    <row r="11" spans="1:16" s="4" customFormat="1" ht="15" customHeight="1" x14ac:dyDescent="0.25">
      <c r="A11" s="186" t="s">
        <v>66</v>
      </c>
      <c r="B11" s="187"/>
      <c r="C11" s="187"/>
      <c r="D11" s="187"/>
      <c r="E11" s="187"/>
      <c r="F11" s="187"/>
      <c r="G11" s="187"/>
      <c r="H11" s="187"/>
      <c r="I11" s="187"/>
      <c r="J11" s="187"/>
      <c r="K11" s="187"/>
      <c r="L11" s="187"/>
      <c r="M11" s="188"/>
      <c r="N11" s="82"/>
      <c r="O11" s="82"/>
      <c r="P11" s="82"/>
    </row>
    <row r="12" spans="1:16" ht="48" customHeight="1" x14ac:dyDescent="0.25">
      <c r="A12" s="160" t="s">
        <v>67</v>
      </c>
      <c r="B12" s="161" t="s">
        <v>68</v>
      </c>
      <c r="C12" s="118" t="s">
        <v>69</v>
      </c>
      <c r="D12" s="25" t="s">
        <v>70</v>
      </c>
      <c r="E12" s="112"/>
      <c r="F12" s="197" t="s">
        <v>59</v>
      </c>
      <c r="G12" s="40"/>
      <c r="H12" s="40"/>
      <c r="I12" s="30">
        <f>IF(J12=3,IF(H12&lt;&gt;"",1,0),0)</f>
        <v>0</v>
      </c>
      <c r="J12" s="112">
        <v>1</v>
      </c>
      <c r="K12" s="160">
        <v>4</v>
      </c>
      <c r="L12" s="182">
        <f>IF(H12&lt;&gt;"",(K12*J12),0)+IF(H13&lt;&gt;"",(K12*J13),0)+IF(H14&lt;&gt;"",(K12*J14),0)+IF(H15&lt;&gt;"",(K12*J15),0)+IF(H16&lt;&gt;"",(K12*J16),0)+IF(G17&lt;&gt;"",(K12*J17),0)</f>
        <v>0</v>
      </c>
      <c r="M12" s="208"/>
      <c r="N12" s="86"/>
      <c r="O12" s="86"/>
      <c r="P12" s="86"/>
    </row>
    <row r="13" spans="1:16" ht="48" customHeight="1" x14ac:dyDescent="0.25">
      <c r="A13" s="160"/>
      <c r="B13" s="161"/>
      <c r="C13" s="118" t="s">
        <v>71</v>
      </c>
      <c r="D13" s="25" t="s">
        <v>72</v>
      </c>
      <c r="E13" s="112"/>
      <c r="F13" s="198"/>
      <c r="G13" s="40"/>
      <c r="H13" s="40"/>
      <c r="I13" s="30">
        <f t="shared" ref="I13:I15" si="1">IF(J13=3,IF(H13&lt;&gt;"",1,0),0)</f>
        <v>0</v>
      </c>
      <c r="J13" s="112">
        <v>2</v>
      </c>
      <c r="K13" s="160"/>
      <c r="L13" s="182"/>
      <c r="M13" s="208"/>
      <c r="N13" s="86"/>
      <c r="O13" s="86"/>
      <c r="P13" s="86"/>
    </row>
    <row r="14" spans="1:16" ht="48" customHeight="1" x14ac:dyDescent="0.25">
      <c r="A14" s="160"/>
      <c r="B14" s="161"/>
      <c r="C14" s="118" t="s">
        <v>73</v>
      </c>
      <c r="D14" s="25" t="s">
        <v>74</v>
      </c>
      <c r="E14" s="112"/>
      <c r="F14" s="198"/>
      <c r="G14" s="40"/>
      <c r="H14" s="40"/>
      <c r="I14" s="30">
        <f t="shared" si="1"/>
        <v>0</v>
      </c>
      <c r="J14" s="112">
        <v>3</v>
      </c>
      <c r="K14" s="160"/>
      <c r="L14" s="182"/>
      <c r="M14" s="208"/>
      <c r="N14" s="86"/>
      <c r="O14" s="86"/>
      <c r="P14" s="86"/>
    </row>
    <row r="15" spans="1:16" ht="48" customHeight="1" x14ac:dyDescent="0.25">
      <c r="A15" s="160"/>
      <c r="B15" s="161"/>
      <c r="C15" s="118" t="s">
        <v>75</v>
      </c>
      <c r="D15" s="25" t="s">
        <v>76</v>
      </c>
      <c r="E15" s="112"/>
      <c r="F15" s="198"/>
      <c r="G15" s="40"/>
      <c r="H15" s="40"/>
      <c r="I15" s="30">
        <f t="shared" si="1"/>
        <v>0</v>
      </c>
      <c r="J15" s="112">
        <v>2</v>
      </c>
      <c r="K15" s="160"/>
      <c r="L15" s="182"/>
      <c r="M15" s="208"/>
      <c r="N15" s="86"/>
      <c r="O15" s="86"/>
      <c r="P15" s="86"/>
    </row>
    <row r="16" spans="1:16" ht="48" customHeight="1" x14ac:dyDescent="0.25">
      <c r="A16" s="160"/>
      <c r="B16" s="161"/>
      <c r="C16" s="118" t="s">
        <v>77</v>
      </c>
      <c r="D16" s="43" t="s">
        <v>78</v>
      </c>
      <c r="E16" s="112"/>
      <c r="F16" s="198"/>
      <c r="G16" s="40"/>
      <c r="H16" s="40"/>
      <c r="I16" s="30">
        <f>IF(J16=3,IF(H16&lt;&gt;"",1,0),0)</f>
        <v>0</v>
      </c>
      <c r="J16" s="112">
        <v>2</v>
      </c>
      <c r="K16" s="160"/>
      <c r="L16" s="182"/>
      <c r="M16" s="208"/>
      <c r="N16" s="86"/>
      <c r="O16" s="86"/>
      <c r="P16" s="86"/>
    </row>
    <row r="17" spans="1:16" ht="26.25" customHeight="1" x14ac:dyDescent="0.25">
      <c r="A17" s="160"/>
      <c r="B17" s="161"/>
      <c r="C17" s="87" t="s">
        <v>79</v>
      </c>
      <c r="D17" s="89" t="s">
        <v>80</v>
      </c>
      <c r="E17" s="103"/>
      <c r="F17" s="199"/>
      <c r="G17" s="40"/>
      <c r="H17" s="40"/>
      <c r="I17" s="30">
        <f>IF(J17=3,IF(G17&lt;&gt;"",1,0),0)</f>
        <v>0</v>
      </c>
      <c r="J17" s="112">
        <v>3</v>
      </c>
      <c r="K17" s="160"/>
      <c r="L17" s="182"/>
      <c r="M17" s="208"/>
      <c r="N17" s="86"/>
      <c r="O17" s="86"/>
      <c r="P17" s="86"/>
    </row>
    <row r="18" spans="1:16" ht="64.5" customHeight="1" x14ac:dyDescent="0.25">
      <c r="A18" s="162" t="s">
        <v>81</v>
      </c>
      <c r="B18" s="195" t="s">
        <v>82</v>
      </c>
      <c r="C18" s="114" t="s">
        <v>83</v>
      </c>
      <c r="D18" s="68" t="s">
        <v>84</v>
      </c>
      <c r="E18" s="115"/>
      <c r="F18" s="155" t="s">
        <v>59</v>
      </c>
      <c r="G18" s="40"/>
      <c r="H18" s="40"/>
      <c r="I18" s="30">
        <f t="shared" ref="I18:I21" si="2">IF(J18=3,IF(H18&lt;&gt;"",1,0),0)</f>
        <v>0</v>
      </c>
      <c r="J18" s="115">
        <v>2</v>
      </c>
      <c r="K18" s="115">
        <v>5</v>
      </c>
      <c r="L18" s="164">
        <f>IF(H18&lt;&gt;"",(K18*J18),0)+IF(H19&lt;&gt;"",(K19*J19),0)</f>
        <v>0</v>
      </c>
      <c r="M18" s="206"/>
      <c r="N18" s="86"/>
      <c r="O18" s="86"/>
      <c r="P18" s="86"/>
    </row>
    <row r="19" spans="1:16" ht="27" customHeight="1" x14ac:dyDescent="0.25">
      <c r="A19" s="162"/>
      <c r="B19" s="195"/>
      <c r="C19" s="114" t="s">
        <v>85</v>
      </c>
      <c r="D19" s="28" t="s">
        <v>86</v>
      </c>
      <c r="E19" s="115"/>
      <c r="F19" s="157"/>
      <c r="G19" s="41"/>
      <c r="H19" s="41"/>
      <c r="I19" s="30">
        <f t="shared" si="2"/>
        <v>0</v>
      </c>
      <c r="J19" s="114">
        <v>1</v>
      </c>
      <c r="K19" s="114">
        <v>3</v>
      </c>
      <c r="L19" s="164"/>
      <c r="M19" s="207"/>
      <c r="N19" s="86"/>
      <c r="O19" s="86"/>
      <c r="P19" s="86"/>
    </row>
    <row r="20" spans="1:16" ht="27" customHeight="1" x14ac:dyDescent="0.25">
      <c r="A20" s="166" t="s">
        <v>87</v>
      </c>
      <c r="B20" s="169" t="s">
        <v>88</v>
      </c>
      <c r="C20" s="118" t="s">
        <v>89</v>
      </c>
      <c r="D20" s="25" t="s">
        <v>90</v>
      </c>
      <c r="E20" s="112"/>
      <c r="F20" s="124"/>
      <c r="G20" s="41"/>
      <c r="H20" s="41"/>
      <c r="I20" s="30">
        <f>IF(J20=3,IF(H20&lt;&gt;"",1,0),0)</f>
        <v>0</v>
      </c>
      <c r="J20" s="118">
        <v>3</v>
      </c>
      <c r="K20" s="118">
        <v>3</v>
      </c>
      <c r="L20" s="159">
        <f>IF(H20&lt;&gt;"",(K20*J20),0)+IF(H21&lt;&gt;"",(K21*J21),0)</f>
        <v>0</v>
      </c>
      <c r="M20" s="122"/>
      <c r="N20" s="86"/>
      <c r="O20" s="86"/>
      <c r="P20" s="86"/>
    </row>
    <row r="21" spans="1:16" ht="66" customHeight="1" x14ac:dyDescent="0.25">
      <c r="A21" s="167"/>
      <c r="B21" s="170"/>
      <c r="C21" s="69" t="s">
        <v>91</v>
      </c>
      <c r="D21" s="25" t="s">
        <v>92</v>
      </c>
      <c r="E21" s="112"/>
      <c r="F21" s="25"/>
      <c r="G21" s="29"/>
      <c r="H21" s="29"/>
      <c r="I21" s="30">
        <f t="shared" si="2"/>
        <v>0</v>
      </c>
      <c r="J21" s="112">
        <v>1</v>
      </c>
      <c r="K21" s="112">
        <v>5</v>
      </c>
      <c r="L21" s="159"/>
      <c r="M21" s="125"/>
      <c r="N21" s="86"/>
      <c r="O21" s="86"/>
      <c r="P21" s="86"/>
    </row>
    <row r="22" spans="1:16" s="4" customFormat="1" ht="15" customHeight="1" x14ac:dyDescent="0.25">
      <c r="A22" s="186" t="s">
        <v>93</v>
      </c>
      <c r="B22" s="187"/>
      <c r="C22" s="187"/>
      <c r="D22" s="187"/>
      <c r="E22" s="187"/>
      <c r="F22" s="187"/>
      <c r="G22" s="187"/>
      <c r="H22" s="187"/>
      <c r="I22" s="187"/>
      <c r="J22" s="187"/>
      <c r="K22" s="187"/>
      <c r="L22" s="187"/>
      <c r="M22" s="188"/>
      <c r="N22" s="82"/>
      <c r="O22" s="82"/>
      <c r="P22" s="82"/>
    </row>
    <row r="23" spans="1:16" s="4" customFormat="1" x14ac:dyDescent="0.25">
      <c r="A23" s="160" t="s">
        <v>94</v>
      </c>
      <c r="B23" s="161" t="s">
        <v>95</v>
      </c>
      <c r="C23" s="112" t="s">
        <v>96</v>
      </c>
      <c r="D23" s="25" t="s">
        <v>97</v>
      </c>
      <c r="E23" s="112"/>
      <c r="F23" s="165" t="s">
        <v>98</v>
      </c>
      <c r="G23" s="26"/>
      <c r="H23" s="26"/>
      <c r="I23" s="27">
        <f>IF(J23=3,IF(G23&lt;&gt;"",1,0),0)</f>
        <v>0</v>
      </c>
      <c r="J23" s="112">
        <v>1</v>
      </c>
      <c r="K23" s="160">
        <v>2</v>
      </c>
      <c r="L23" s="159">
        <f>IF(G23&lt;&gt;"",(K23*J23),0)+IF(G24&lt;&gt;"",(K23*J24),0)+IF(G25&lt;&gt;"",(K23*J25),0)+IF(G26&lt;&gt;"",(K23*J26),0)</f>
        <v>0</v>
      </c>
      <c r="M23" s="189"/>
      <c r="N23" s="82"/>
      <c r="O23" s="82"/>
      <c r="P23" s="82"/>
    </row>
    <row r="24" spans="1:16" s="4" customFormat="1" ht="15" customHeight="1" x14ac:dyDescent="0.25">
      <c r="A24" s="160"/>
      <c r="B24" s="161"/>
      <c r="C24" s="112" t="s">
        <v>99</v>
      </c>
      <c r="D24" s="25" t="s">
        <v>100</v>
      </c>
      <c r="E24" s="112"/>
      <c r="F24" s="165"/>
      <c r="G24" s="26"/>
      <c r="H24" s="26"/>
      <c r="I24" s="27">
        <f t="shared" ref="I24:I33" si="3">IF(J24=3,IF(G24&lt;&gt;"",1,0),0)</f>
        <v>0</v>
      </c>
      <c r="J24" s="112">
        <v>2</v>
      </c>
      <c r="K24" s="160"/>
      <c r="L24" s="159"/>
      <c r="M24" s="190"/>
      <c r="N24" s="82"/>
      <c r="O24" s="82"/>
      <c r="P24" s="82"/>
    </row>
    <row r="25" spans="1:16" s="4" customFormat="1" ht="15" customHeight="1" x14ac:dyDescent="0.25">
      <c r="A25" s="160"/>
      <c r="B25" s="161"/>
      <c r="C25" s="112" t="s">
        <v>101</v>
      </c>
      <c r="D25" s="25" t="s">
        <v>102</v>
      </c>
      <c r="E25" s="112"/>
      <c r="F25" s="165"/>
      <c r="G25" s="26"/>
      <c r="H25" s="26"/>
      <c r="I25" s="27">
        <f t="shared" si="3"/>
        <v>0</v>
      </c>
      <c r="J25" s="112">
        <v>3</v>
      </c>
      <c r="K25" s="160"/>
      <c r="L25" s="159"/>
      <c r="M25" s="190"/>
      <c r="N25" s="82"/>
      <c r="O25" s="82"/>
      <c r="P25" s="82"/>
    </row>
    <row r="26" spans="1:16" s="4" customFormat="1" ht="15.75" customHeight="1" x14ac:dyDescent="0.25">
      <c r="A26" s="160"/>
      <c r="B26" s="161"/>
      <c r="C26" s="112" t="s">
        <v>103</v>
      </c>
      <c r="D26" s="25" t="s">
        <v>104</v>
      </c>
      <c r="E26" s="112"/>
      <c r="F26" s="165"/>
      <c r="G26" s="26"/>
      <c r="H26" s="26"/>
      <c r="I26" s="27">
        <f t="shared" si="3"/>
        <v>0</v>
      </c>
      <c r="J26" s="112">
        <v>3</v>
      </c>
      <c r="K26" s="160"/>
      <c r="L26" s="159"/>
      <c r="M26" s="191"/>
      <c r="N26" s="82"/>
      <c r="O26" s="82"/>
      <c r="P26" s="82"/>
    </row>
    <row r="27" spans="1:16" s="4" customFormat="1" ht="12.75" customHeight="1" x14ac:dyDescent="0.25">
      <c r="A27" s="163" t="s">
        <v>105</v>
      </c>
      <c r="B27" s="195" t="s">
        <v>106</v>
      </c>
      <c r="C27" s="115" t="s">
        <v>107</v>
      </c>
      <c r="D27" s="28" t="s">
        <v>108</v>
      </c>
      <c r="E27" s="115"/>
      <c r="F27" s="196" t="s">
        <v>98</v>
      </c>
      <c r="G27" s="26"/>
      <c r="H27" s="26"/>
      <c r="I27" s="27">
        <f t="shared" si="3"/>
        <v>0</v>
      </c>
      <c r="J27" s="115">
        <v>1</v>
      </c>
      <c r="K27" s="163">
        <v>2</v>
      </c>
      <c r="L27" s="164">
        <f>IF(G27&lt;&gt;"",(K27*J27),0)+IF(G28&lt;&gt;"",(K27*J28),0)+IF(G29&lt;&gt;"",(K27*J29),0)+IF(G30&lt;&gt;"",(K27*J30),0)</f>
        <v>0</v>
      </c>
      <c r="M27" s="200"/>
      <c r="N27" s="82"/>
      <c r="O27" s="82"/>
      <c r="P27" s="82"/>
    </row>
    <row r="28" spans="1:16" s="4" customFormat="1" ht="15" customHeight="1" x14ac:dyDescent="0.25">
      <c r="A28" s="163"/>
      <c r="B28" s="195"/>
      <c r="C28" s="115" t="s">
        <v>109</v>
      </c>
      <c r="D28" s="28" t="s">
        <v>110</v>
      </c>
      <c r="E28" s="115"/>
      <c r="F28" s="196"/>
      <c r="G28" s="26"/>
      <c r="H28" s="26"/>
      <c r="I28" s="27">
        <f t="shared" si="3"/>
        <v>0</v>
      </c>
      <c r="J28" s="115">
        <v>2</v>
      </c>
      <c r="K28" s="163"/>
      <c r="L28" s="164"/>
      <c r="M28" s="201"/>
      <c r="N28" s="82"/>
      <c r="O28" s="82"/>
      <c r="P28" s="82"/>
    </row>
    <row r="29" spans="1:16" s="4" customFormat="1" ht="15" customHeight="1" x14ac:dyDescent="0.25">
      <c r="A29" s="163"/>
      <c r="B29" s="195"/>
      <c r="C29" s="115" t="s">
        <v>111</v>
      </c>
      <c r="D29" s="28" t="s">
        <v>112</v>
      </c>
      <c r="E29" s="115"/>
      <c r="F29" s="196"/>
      <c r="G29" s="26"/>
      <c r="H29" s="26"/>
      <c r="I29" s="27">
        <f t="shared" si="3"/>
        <v>0</v>
      </c>
      <c r="J29" s="115">
        <v>3</v>
      </c>
      <c r="K29" s="163"/>
      <c r="L29" s="164"/>
      <c r="M29" s="201"/>
      <c r="N29" s="82"/>
      <c r="O29" s="82"/>
      <c r="P29" s="82"/>
    </row>
    <row r="30" spans="1:16" s="4" customFormat="1" ht="15.75" customHeight="1" x14ac:dyDescent="0.25">
      <c r="A30" s="163"/>
      <c r="B30" s="195"/>
      <c r="C30" s="115" t="s">
        <v>113</v>
      </c>
      <c r="D30" s="28" t="s">
        <v>114</v>
      </c>
      <c r="E30" s="115"/>
      <c r="F30" s="196"/>
      <c r="G30" s="26"/>
      <c r="H30" s="26"/>
      <c r="I30" s="27">
        <f t="shared" si="3"/>
        <v>0</v>
      </c>
      <c r="J30" s="115">
        <v>3</v>
      </c>
      <c r="K30" s="163"/>
      <c r="L30" s="164"/>
      <c r="M30" s="202"/>
      <c r="N30" s="82"/>
      <c r="O30" s="82"/>
      <c r="P30" s="82"/>
    </row>
    <row r="31" spans="1:16" s="4" customFormat="1" ht="25.5" x14ac:dyDescent="0.25">
      <c r="A31" s="160" t="s">
        <v>115</v>
      </c>
      <c r="B31" s="161" t="s">
        <v>116</v>
      </c>
      <c r="C31" s="112" t="s">
        <v>117</v>
      </c>
      <c r="D31" s="25" t="s">
        <v>118</v>
      </c>
      <c r="E31" s="112"/>
      <c r="F31" s="25"/>
      <c r="G31" s="29"/>
      <c r="H31" s="29"/>
      <c r="I31" s="27">
        <f t="shared" si="3"/>
        <v>0</v>
      </c>
      <c r="J31" s="112">
        <v>3</v>
      </c>
      <c r="K31" s="160">
        <v>5</v>
      </c>
      <c r="L31" s="159">
        <f>IF(G31&lt;&gt;"",(K31*J31),0)+IF(G32&lt;&gt;"",(K27*J32),0)</f>
        <v>0</v>
      </c>
      <c r="M31" s="189"/>
      <c r="N31" s="82"/>
      <c r="O31" s="82"/>
      <c r="P31" s="82"/>
    </row>
    <row r="32" spans="1:16" s="4" customFormat="1" ht="25.5" x14ac:dyDescent="0.25">
      <c r="A32" s="160"/>
      <c r="B32" s="161"/>
      <c r="C32" s="112" t="s">
        <v>119</v>
      </c>
      <c r="D32" s="25" t="s">
        <v>120</v>
      </c>
      <c r="E32" s="112"/>
      <c r="F32" s="25"/>
      <c r="G32" s="29"/>
      <c r="H32" s="29"/>
      <c r="I32" s="27">
        <f t="shared" si="3"/>
        <v>0</v>
      </c>
      <c r="J32" s="112">
        <v>2</v>
      </c>
      <c r="K32" s="160"/>
      <c r="L32" s="159"/>
      <c r="M32" s="191"/>
      <c r="N32" s="82"/>
      <c r="O32" s="82"/>
      <c r="P32" s="82"/>
    </row>
    <row r="33" spans="1:16" s="4" customFormat="1" ht="96.75" customHeight="1" x14ac:dyDescent="0.25">
      <c r="A33" s="115" t="s">
        <v>121</v>
      </c>
      <c r="B33" s="123" t="s">
        <v>122</v>
      </c>
      <c r="C33" s="115" t="s">
        <v>123</v>
      </c>
      <c r="D33" s="28" t="s">
        <v>124</v>
      </c>
      <c r="E33" s="115"/>
      <c r="F33" s="28"/>
      <c r="G33" s="26"/>
      <c r="H33" s="26"/>
      <c r="I33" s="27">
        <f t="shared" si="3"/>
        <v>0</v>
      </c>
      <c r="J33" s="115">
        <v>3</v>
      </c>
      <c r="K33" s="115">
        <v>3</v>
      </c>
      <c r="L33" s="116">
        <f>IF(G33&lt;&gt;"",(K33*J33),0)</f>
        <v>0</v>
      </c>
      <c r="M33" s="90"/>
      <c r="N33" s="82"/>
      <c r="O33" s="82"/>
      <c r="P33" s="82"/>
    </row>
    <row r="34" spans="1:16" s="4" customFormat="1" ht="86.25" customHeight="1" x14ac:dyDescent="0.25">
      <c r="A34" s="112" t="s">
        <v>125</v>
      </c>
      <c r="B34" s="113" t="s">
        <v>126</v>
      </c>
      <c r="C34" s="112" t="s">
        <v>127</v>
      </c>
      <c r="D34" s="25" t="s">
        <v>128</v>
      </c>
      <c r="E34" s="112"/>
      <c r="F34" s="25"/>
      <c r="G34" s="26"/>
      <c r="H34" s="26"/>
      <c r="I34" s="27">
        <f>IF(J34=3,IF(G34&lt;&gt;"",1,0),0)</f>
        <v>0</v>
      </c>
      <c r="J34" s="112">
        <v>3</v>
      </c>
      <c r="K34" s="112">
        <v>3</v>
      </c>
      <c r="L34" s="111">
        <f>IF(G34&lt;&gt;"",(K34*J34),0)</f>
        <v>0</v>
      </c>
      <c r="M34" s="126"/>
      <c r="N34" s="82"/>
      <c r="O34" s="82"/>
      <c r="P34" s="82"/>
    </row>
    <row r="35" spans="1:16" s="4" customFormat="1" ht="15" customHeight="1" x14ac:dyDescent="0.25">
      <c r="A35" s="203" t="s">
        <v>413</v>
      </c>
      <c r="B35" s="204"/>
      <c r="C35" s="204"/>
      <c r="D35" s="204"/>
      <c r="E35" s="204"/>
      <c r="F35" s="204"/>
      <c r="G35" s="204"/>
      <c r="H35" s="204"/>
      <c r="I35" s="204"/>
      <c r="J35" s="204"/>
      <c r="K35" s="204"/>
      <c r="L35" s="204"/>
      <c r="M35" s="205"/>
      <c r="N35" s="82"/>
      <c r="O35" s="82"/>
      <c r="P35" s="82"/>
    </row>
    <row r="36" spans="1:16" ht="75.75" customHeight="1" x14ac:dyDescent="0.25">
      <c r="A36" s="168" t="s">
        <v>129</v>
      </c>
      <c r="B36" s="161" t="s">
        <v>130</v>
      </c>
      <c r="C36" s="118" t="s">
        <v>131</v>
      </c>
      <c r="D36" s="25" t="s">
        <v>132</v>
      </c>
      <c r="E36" s="25"/>
      <c r="F36" s="165" t="s">
        <v>59</v>
      </c>
      <c r="G36" s="26"/>
      <c r="H36" s="26"/>
      <c r="I36" s="27">
        <f>IF(J36=3,IF(G36&lt;&gt;"",1,0),0)</f>
        <v>0</v>
      </c>
      <c r="J36" s="118">
        <v>2</v>
      </c>
      <c r="K36" s="168">
        <v>5</v>
      </c>
      <c r="L36" s="158">
        <f>IF(G36&lt;&gt;"",(K36*J36),0)+IF(G37&lt;&gt;"",(K36*J37),0)+IF(G38&lt;&gt;"",(K36*J38),0)+IF(G39&lt;&gt;"",(K36*J39),0)+IF(G40&lt;&gt;"",(K36*J40),0)+IF(G41&lt;&gt;"",(K36*J41),0)</f>
        <v>0</v>
      </c>
      <c r="M36" s="189"/>
      <c r="N36" s="86"/>
      <c r="O36" s="86"/>
      <c r="P36" s="86"/>
    </row>
    <row r="37" spans="1:16" ht="73.5" customHeight="1" x14ac:dyDescent="0.25">
      <c r="A37" s="168"/>
      <c r="B37" s="161"/>
      <c r="C37" s="118" t="s">
        <v>133</v>
      </c>
      <c r="D37" s="25" t="s">
        <v>134</v>
      </c>
      <c r="E37" s="25"/>
      <c r="F37" s="165"/>
      <c r="G37" s="26"/>
      <c r="H37" s="26"/>
      <c r="I37" s="27">
        <f t="shared" ref="I37:I40" si="4">IF(J37=3,IF(G37&lt;&gt;"",1,0),0)</f>
        <v>0</v>
      </c>
      <c r="J37" s="118">
        <v>2</v>
      </c>
      <c r="K37" s="168"/>
      <c r="L37" s="158"/>
      <c r="M37" s="190"/>
      <c r="N37" s="86"/>
      <c r="O37" s="86"/>
      <c r="P37" s="86"/>
    </row>
    <row r="38" spans="1:16" ht="30" customHeight="1" x14ac:dyDescent="0.25">
      <c r="A38" s="168"/>
      <c r="B38" s="161"/>
      <c r="C38" s="118" t="s">
        <v>135</v>
      </c>
      <c r="D38" s="25" t="s">
        <v>136</v>
      </c>
      <c r="E38" s="112"/>
      <c r="F38" s="165"/>
      <c r="G38" s="26"/>
      <c r="H38" s="26"/>
      <c r="I38" s="27">
        <f t="shared" si="4"/>
        <v>0</v>
      </c>
      <c r="J38" s="118">
        <v>3</v>
      </c>
      <c r="K38" s="168"/>
      <c r="L38" s="158"/>
      <c r="M38" s="190"/>
      <c r="N38" s="86"/>
      <c r="O38" s="86"/>
      <c r="P38" s="86"/>
    </row>
    <row r="39" spans="1:16" ht="27" customHeight="1" x14ac:dyDescent="0.25">
      <c r="A39" s="168"/>
      <c r="B39" s="161"/>
      <c r="C39" s="118" t="s">
        <v>137</v>
      </c>
      <c r="D39" s="25" t="s">
        <v>138</v>
      </c>
      <c r="E39" s="112"/>
      <c r="F39" s="165"/>
      <c r="G39" s="26"/>
      <c r="H39" s="26"/>
      <c r="I39" s="27">
        <f t="shared" si="4"/>
        <v>0</v>
      </c>
      <c r="J39" s="118">
        <v>3</v>
      </c>
      <c r="K39" s="168"/>
      <c r="L39" s="158"/>
      <c r="M39" s="190"/>
      <c r="N39" s="86"/>
      <c r="O39" s="86"/>
      <c r="P39" s="86"/>
    </row>
    <row r="40" spans="1:16" x14ac:dyDescent="0.25">
      <c r="A40" s="168"/>
      <c r="B40" s="161"/>
      <c r="C40" s="118" t="s">
        <v>139</v>
      </c>
      <c r="D40" s="25" t="s">
        <v>140</v>
      </c>
      <c r="E40" s="112"/>
      <c r="F40" s="165"/>
      <c r="G40" s="26"/>
      <c r="H40" s="26"/>
      <c r="I40" s="27">
        <f t="shared" si="4"/>
        <v>0</v>
      </c>
      <c r="J40" s="118">
        <v>3</v>
      </c>
      <c r="K40" s="168"/>
      <c r="L40" s="158"/>
      <c r="M40" s="190"/>
      <c r="N40" s="86"/>
      <c r="O40" s="86"/>
      <c r="P40" s="86"/>
    </row>
    <row r="41" spans="1:16" x14ac:dyDescent="0.25">
      <c r="A41" s="168"/>
      <c r="B41" s="161"/>
      <c r="C41" s="118" t="s">
        <v>141</v>
      </c>
      <c r="D41" s="25" t="s">
        <v>142</v>
      </c>
      <c r="E41" s="112"/>
      <c r="F41" s="165"/>
      <c r="G41" s="26"/>
      <c r="H41" s="26"/>
      <c r="I41" s="27">
        <f>IF(J41=3,IF(G41&lt;&gt;"",1,0),0)</f>
        <v>0</v>
      </c>
      <c r="J41" s="118">
        <v>3</v>
      </c>
      <c r="K41" s="168"/>
      <c r="L41" s="158"/>
      <c r="M41" s="191"/>
      <c r="N41" s="86"/>
      <c r="O41" s="86"/>
      <c r="P41" s="86"/>
    </row>
    <row r="42" spans="1:16" ht="80.099999999999994" customHeight="1" x14ac:dyDescent="0.25">
      <c r="A42" s="114" t="s">
        <v>143</v>
      </c>
      <c r="B42" s="123" t="s">
        <v>144</v>
      </c>
      <c r="C42" s="114" t="s">
        <v>145</v>
      </c>
      <c r="D42" s="28" t="s">
        <v>146</v>
      </c>
      <c r="E42" s="28"/>
      <c r="F42" s="28"/>
      <c r="G42" s="26"/>
      <c r="H42" s="26"/>
      <c r="I42" s="27">
        <f>IF(H42&lt;&gt;"",1,0)</f>
        <v>0</v>
      </c>
      <c r="J42" s="114">
        <v>3</v>
      </c>
      <c r="K42" s="114">
        <v>6</v>
      </c>
      <c r="L42" s="116">
        <f>IF(H42&lt;&gt;"",(K42*J42),0)</f>
        <v>0</v>
      </c>
      <c r="M42" s="90"/>
      <c r="N42" s="86"/>
      <c r="O42" s="86"/>
      <c r="P42" s="86"/>
    </row>
    <row r="43" spans="1:16" s="4" customFormat="1" ht="15" customHeight="1" x14ac:dyDescent="0.25">
      <c r="A43" s="186" t="s">
        <v>147</v>
      </c>
      <c r="B43" s="187"/>
      <c r="C43" s="187"/>
      <c r="D43" s="187"/>
      <c r="E43" s="187"/>
      <c r="F43" s="187"/>
      <c r="G43" s="187"/>
      <c r="H43" s="187"/>
      <c r="I43" s="187"/>
      <c r="J43" s="187"/>
      <c r="K43" s="187"/>
      <c r="L43" s="187"/>
      <c r="M43" s="188"/>
      <c r="N43" s="82"/>
      <c r="O43" s="82"/>
      <c r="P43" s="82"/>
    </row>
    <row r="44" spans="1:16" s="4" customFormat="1" ht="56.1" customHeight="1" x14ac:dyDescent="0.25">
      <c r="A44" s="160" t="s">
        <v>148</v>
      </c>
      <c r="B44" s="113" t="s">
        <v>149</v>
      </c>
      <c r="C44" s="112" t="s">
        <v>150</v>
      </c>
      <c r="D44" s="25" t="s">
        <v>151</v>
      </c>
      <c r="E44" s="25"/>
      <c r="F44" s="117" t="s">
        <v>152</v>
      </c>
      <c r="G44" s="26"/>
      <c r="H44" s="26"/>
      <c r="I44" s="30">
        <f>IF(J44=3,IF(H44&lt;&gt;"",1,0),0)</f>
        <v>0</v>
      </c>
      <c r="J44" s="112">
        <v>1</v>
      </c>
      <c r="K44" s="112">
        <v>10</v>
      </c>
      <c r="L44" s="111">
        <f>IF(H44&lt;&gt;"",(K44*J44),0)</f>
        <v>0</v>
      </c>
      <c r="M44" s="125"/>
      <c r="N44" s="82"/>
      <c r="O44" s="82"/>
      <c r="P44" s="82"/>
    </row>
    <row r="45" spans="1:16" s="4" customFormat="1" ht="38.25" customHeight="1" x14ac:dyDescent="0.25">
      <c r="A45" s="160"/>
      <c r="B45" s="161" t="s">
        <v>153</v>
      </c>
      <c r="C45" s="112" t="s">
        <v>154</v>
      </c>
      <c r="D45" s="25" t="s">
        <v>155</v>
      </c>
      <c r="E45" s="25"/>
      <c r="F45" s="165" t="s">
        <v>156</v>
      </c>
      <c r="G45" s="26"/>
      <c r="H45" s="26"/>
      <c r="I45" s="30">
        <f t="shared" ref="I45:I54" si="5">IF(J45=3,IF(H45&lt;&gt;"",1,0),0)</f>
        <v>0</v>
      </c>
      <c r="J45" s="112">
        <v>3</v>
      </c>
      <c r="K45" s="112">
        <v>2</v>
      </c>
      <c r="L45" s="183">
        <f>IF(H45&lt;&gt;"",(K45*J45),0)+IF(H46&lt;&gt;"",(K46*J46),0)+IF(H47&lt;&gt;"",(K47*J47),0)+IF(H48&lt;&gt;"",(K48*J48),0)+IF(H49&lt;&gt;"",(K49*J49),0)+IF(H50&lt;&gt;"",(K50*J50),0)+IF(H51&lt;&gt;"",(K51*J51),0)+IF(H52&lt;&gt;"",(K52*J52),0)+IF(H53&lt;&gt;"",(K53*J53),0)+IF(H54&lt;&gt;"",(K54*J54),0)</f>
        <v>0</v>
      </c>
      <c r="M45" s="192"/>
      <c r="N45" s="82"/>
      <c r="O45" s="82"/>
      <c r="P45" s="82"/>
    </row>
    <row r="46" spans="1:16" s="4" customFormat="1" ht="38.25" x14ac:dyDescent="0.25">
      <c r="A46" s="160"/>
      <c r="B46" s="161"/>
      <c r="C46" s="112" t="s">
        <v>157</v>
      </c>
      <c r="D46" s="25" t="s">
        <v>158</v>
      </c>
      <c r="E46" s="25"/>
      <c r="F46" s="165"/>
      <c r="G46" s="26"/>
      <c r="H46" s="26"/>
      <c r="I46" s="30">
        <f t="shared" si="5"/>
        <v>0</v>
      </c>
      <c r="J46" s="112">
        <v>3</v>
      </c>
      <c r="K46" s="112">
        <v>2</v>
      </c>
      <c r="L46" s="184"/>
      <c r="M46" s="193"/>
      <c r="N46" s="82"/>
      <c r="O46" s="82"/>
      <c r="P46" s="82"/>
    </row>
    <row r="47" spans="1:16" s="4" customFormat="1" ht="25.5" x14ac:dyDescent="0.25">
      <c r="A47" s="160"/>
      <c r="B47" s="161"/>
      <c r="C47" s="112" t="s">
        <v>159</v>
      </c>
      <c r="D47" s="25" t="s">
        <v>160</v>
      </c>
      <c r="E47" s="25"/>
      <c r="F47" s="165"/>
      <c r="G47" s="26"/>
      <c r="H47" s="26"/>
      <c r="I47" s="30">
        <f t="shared" si="5"/>
        <v>0</v>
      </c>
      <c r="J47" s="112">
        <v>3</v>
      </c>
      <c r="K47" s="112">
        <v>2</v>
      </c>
      <c r="L47" s="184"/>
      <c r="M47" s="193"/>
      <c r="N47" s="82"/>
      <c r="O47" s="82"/>
      <c r="P47" s="82"/>
    </row>
    <row r="48" spans="1:16" s="4" customFormat="1" ht="25.5" x14ac:dyDescent="0.25">
      <c r="A48" s="160"/>
      <c r="B48" s="161"/>
      <c r="C48" s="112" t="s">
        <v>161</v>
      </c>
      <c r="D48" s="70" t="s">
        <v>162</v>
      </c>
      <c r="E48" s="25"/>
      <c r="F48" s="165"/>
      <c r="G48" s="26"/>
      <c r="H48" s="26"/>
      <c r="I48" s="30">
        <f t="shared" si="5"/>
        <v>0</v>
      </c>
      <c r="J48" s="112">
        <v>3</v>
      </c>
      <c r="K48" s="112">
        <v>2</v>
      </c>
      <c r="L48" s="184"/>
      <c r="M48" s="193"/>
      <c r="N48" s="82"/>
      <c r="O48" s="82"/>
      <c r="P48" s="82"/>
    </row>
    <row r="49" spans="1:16" s="4" customFormat="1" ht="25.5" x14ac:dyDescent="0.25">
      <c r="A49" s="160"/>
      <c r="B49" s="161"/>
      <c r="C49" s="112" t="s">
        <v>163</v>
      </c>
      <c r="D49" s="25" t="s">
        <v>164</v>
      </c>
      <c r="E49" s="25"/>
      <c r="F49" s="165"/>
      <c r="G49" s="26"/>
      <c r="H49" s="26"/>
      <c r="I49" s="30">
        <f t="shared" si="5"/>
        <v>0</v>
      </c>
      <c r="J49" s="112">
        <v>3</v>
      </c>
      <c r="K49" s="112">
        <v>2</v>
      </c>
      <c r="L49" s="184"/>
      <c r="M49" s="193"/>
      <c r="N49" s="82"/>
      <c r="O49" s="82"/>
      <c r="P49" s="82"/>
    </row>
    <row r="50" spans="1:16" s="4" customFormat="1" ht="25.5" x14ac:dyDescent="0.25">
      <c r="A50" s="160"/>
      <c r="B50" s="161"/>
      <c r="C50" s="112" t="s">
        <v>165</v>
      </c>
      <c r="D50" s="25" t="s">
        <v>166</v>
      </c>
      <c r="E50" s="25"/>
      <c r="F50" s="165"/>
      <c r="G50" s="26"/>
      <c r="H50" s="26"/>
      <c r="I50" s="30">
        <f t="shared" si="5"/>
        <v>0</v>
      </c>
      <c r="J50" s="112">
        <v>3</v>
      </c>
      <c r="K50" s="112">
        <v>2</v>
      </c>
      <c r="L50" s="184"/>
      <c r="M50" s="193"/>
      <c r="N50" s="82"/>
      <c r="O50" s="82"/>
      <c r="P50" s="82"/>
    </row>
    <row r="51" spans="1:16" s="4" customFormat="1" x14ac:dyDescent="0.25">
      <c r="A51" s="160"/>
      <c r="B51" s="161"/>
      <c r="C51" s="112" t="s">
        <v>167</v>
      </c>
      <c r="D51" s="25" t="s">
        <v>168</v>
      </c>
      <c r="E51" s="25"/>
      <c r="F51" s="165"/>
      <c r="G51" s="26"/>
      <c r="H51" s="26"/>
      <c r="I51" s="30">
        <f t="shared" si="5"/>
        <v>0</v>
      </c>
      <c r="J51" s="112">
        <v>3</v>
      </c>
      <c r="K51" s="112">
        <v>2</v>
      </c>
      <c r="L51" s="184"/>
      <c r="M51" s="193"/>
      <c r="N51" s="82"/>
      <c r="O51" s="82"/>
      <c r="P51" s="82"/>
    </row>
    <row r="52" spans="1:16" s="4" customFormat="1" ht="25.5" x14ac:dyDescent="0.25">
      <c r="A52" s="160"/>
      <c r="B52" s="161"/>
      <c r="C52" s="112" t="s">
        <v>169</v>
      </c>
      <c r="D52" s="25" t="s">
        <v>170</v>
      </c>
      <c r="E52" s="25"/>
      <c r="F52" s="165"/>
      <c r="G52" s="26"/>
      <c r="H52" s="26"/>
      <c r="I52" s="30">
        <f t="shared" si="5"/>
        <v>0</v>
      </c>
      <c r="J52" s="112">
        <v>3</v>
      </c>
      <c r="K52" s="112">
        <v>2</v>
      </c>
      <c r="L52" s="184"/>
      <c r="M52" s="193"/>
      <c r="N52" s="82"/>
      <c r="O52" s="82"/>
      <c r="P52" s="82"/>
    </row>
    <row r="53" spans="1:16" s="4" customFormat="1" ht="114" customHeight="1" x14ac:dyDescent="0.25">
      <c r="A53" s="160"/>
      <c r="B53" s="161"/>
      <c r="C53" s="112" t="s">
        <v>171</v>
      </c>
      <c r="D53" s="25" t="s">
        <v>172</v>
      </c>
      <c r="E53" s="25"/>
      <c r="F53" s="165"/>
      <c r="G53" s="26"/>
      <c r="H53" s="26"/>
      <c r="I53" s="30">
        <f t="shared" si="5"/>
        <v>0</v>
      </c>
      <c r="J53" s="112">
        <v>3</v>
      </c>
      <c r="K53" s="112">
        <v>2</v>
      </c>
      <c r="L53" s="184"/>
      <c r="M53" s="193"/>
      <c r="N53" s="82"/>
      <c r="O53" s="82"/>
      <c r="P53" s="82"/>
    </row>
    <row r="54" spans="1:16" s="4" customFormat="1" ht="38.25" x14ac:dyDescent="0.25">
      <c r="A54" s="160"/>
      <c r="B54" s="161"/>
      <c r="C54" s="112" t="s">
        <v>173</v>
      </c>
      <c r="D54" s="25" t="s">
        <v>174</v>
      </c>
      <c r="E54" s="25"/>
      <c r="F54" s="165"/>
      <c r="G54" s="26"/>
      <c r="H54" s="26"/>
      <c r="I54" s="30">
        <f t="shared" si="5"/>
        <v>0</v>
      </c>
      <c r="J54" s="112">
        <v>3</v>
      </c>
      <c r="K54" s="112">
        <v>2</v>
      </c>
      <c r="L54" s="185"/>
      <c r="M54" s="194"/>
      <c r="N54" s="82"/>
      <c r="O54" s="82"/>
      <c r="P54" s="82"/>
    </row>
    <row r="55" spans="1:16" s="4" customFormat="1" ht="14.25" customHeight="1" x14ac:dyDescent="0.25">
      <c r="A55" s="163" t="s">
        <v>175</v>
      </c>
      <c r="B55" s="195" t="s">
        <v>176</v>
      </c>
      <c r="C55" s="115" t="s">
        <v>177</v>
      </c>
      <c r="D55" s="28" t="s">
        <v>178</v>
      </c>
      <c r="E55" s="28"/>
      <c r="F55" s="155" t="s">
        <v>179</v>
      </c>
      <c r="G55" s="71"/>
      <c r="H55" s="71"/>
      <c r="I55" s="27">
        <f>IF(J55=3,IF(H55&lt;&gt;"",1,0),0)</f>
        <v>0</v>
      </c>
      <c r="J55" s="115">
        <v>1</v>
      </c>
      <c r="K55" s="176">
        <v>10</v>
      </c>
      <c r="L55" s="179">
        <f>IF(H55&lt;&gt;"",(K55*J55),0)+IF(G56&lt;&gt;"",(K55*J56),0)+IF(G57&lt;&gt;"",(K55*J57),0)+IF(G58&lt;&gt;"",(K55*J58),0)</f>
        <v>0</v>
      </c>
      <c r="M55" s="200"/>
      <c r="N55" s="82"/>
      <c r="O55" s="82"/>
      <c r="P55" s="82"/>
    </row>
    <row r="56" spans="1:16" ht="12.75" customHeight="1" x14ac:dyDescent="0.25">
      <c r="A56" s="163"/>
      <c r="B56" s="195"/>
      <c r="C56" s="115" t="s">
        <v>180</v>
      </c>
      <c r="D56" s="28" t="s">
        <v>181</v>
      </c>
      <c r="E56" s="28"/>
      <c r="F56" s="156"/>
      <c r="G56" s="71"/>
      <c r="H56" s="71"/>
      <c r="I56" s="27">
        <f t="shared" ref="I56:I58" si="6">IF(J56=3,IF(G56&lt;&gt;"",1,0),0)</f>
        <v>0</v>
      </c>
      <c r="J56" s="114">
        <v>3</v>
      </c>
      <c r="K56" s="177"/>
      <c r="L56" s="180"/>
      <c r="M56" s="201"/>
      <c r="N56" s="86"/>
      <c r="O56" s="86"/>
      <c r="P56" s="86"/>
    </row>
    <row r="57" spans="1:16" ht="28.5" customHeight="1" x14ac:dyDescent="0.25">
      <c r="A57" s="163"/>
      <c r="B57" s="195"/>
      <c r="C57" s="115" t="s">
        <v>182</v>
      </c>
      <c r="D57" s="28" t="s">
        <v>183</v>
      </c>
      <c r="E57" s="28"/>
      <c r="F57" s="156"/>
      <c r="G57" s="71"/>
      <c r="H57" s="71"/>
      <c r="I57" s="27">
        <f t="shared" si="6"/>
        <v>0</v>
      </c>
      <c r="J57" s="114">
        <v>3</v>
      </c>
      <c r="K57" s="177"/>
      <c r="L57" s="180"/>
      <c r="M57" s="201"/>
      <c r="N57" s="86"/>
      <c r="O57" s="86"/>
      <c r="P57" s="86"/>
    </row>
    <row r="58" spans="1:16" ht="20.25" customHeight="1" x14ac:dyDescent="0.25">
      <c r="A58" s="163"/>
      <c r="B58" s="195"/>
      <c r="C58" s="115" t="s">
        <v>184</v>
      </c>
      <c r="D58" s="28" t="s">
        <v>185</v>
      </c>
      <c r="E58" s="28"/>
      <c r="F58" s="157"/>
      <c r="G58" s="71"/>
      <c r="H58" s="71"/>
      <c r="I58" s="27">
        <f t="shared" si="6"/>
        <v>0</v>
      </c>
      <c r="J58" s="114">
        <v>3</v>
      </c>
      <c r="K58" s="178"/>
      <c r="L58" s="181"/>
      <c r="M58" s="202"/>
      <c r="N58" s="86"/>
      <c r="O58" s="86"/>
      <c r="P58" s="86"/>
    </row>
    <row r="59" spans="1:16" x14ac:dyDescent="0.25">
      <c r="A59" s="86"/>
      <c r="B59" s="88"/>
      <c r="C59" s="86"/>
      <c r="D59" s="85"/>
      <c r="E59" s="85"/>
      <c r="F59" s="85"/>
      <c r="G59" s="86"/>
      <c r="H59" s="86"/>
      <c r="I59" s="87"/>
      <c r="J59" s="86"/>
      <c r="K59" s="86"/>
      <c r="L59" s="86"/>
      <c r="M59" s="85"/>
      <c r="N59" s="86"/>
      <c r="O59" s="86"/>
      <c r="P59" s="86"/>
    </row>
    <row r="60" spans="1:16" x14ac:dyDescent="0.25">
      <c r="A60" s="86"/>
      <c r="B60" s="88"/>
      <c r="C60" s="86"/>
      <c r="D60" s="85"/>
      <c r="E60" s="85"/>
      <c r="F60" s="85"/>
      <c r="G60" s="86"/>
      <c r="H60" s="86"/>
      <c r="I60" s="87"/>
      <c r="J60" s="86"/>
      <c r="K60" s="86"/>
      <c r="L60" s="86"/>
      <c r="M60" s="85"/>
      <c r="N60" s="86"/>
      <c r="O60" s="86"/>
      <c r="P60" s="86"/>
    </row>
  </sheetData>
  <sheetProtection selectLockedCells="1"/>
  <mergeCells count="65">
    <mergeCell ref="M55:M58"/>
    <mergeCell ref="A55:A58"/>
    <mergeCell ref="A6:M6"/>
    <mergeCell ref="A11:M11"/>
    <mergeCell ref="A22:M22"/>
    <mergeCell ref="A35:M35"/>
    <mergeCell ref="M18:M19"/>
    <mergeCell ref="M23:M26"/>
    <mergeCell ref="M27:M30"/>
    <mergeCell ref="M31:M32"/>
    <mergeCell ref="M12:M17"/>
    <mergeCell ref="M7:M10"/>
    <mergeCell ref="K31:K32"/>
    <mergeCell ref="B18:B19"/>
    <mergeCell ref="A31:A32"/>
    <mergeCell ref="B55:B58"/>
    <mergeCell ref="F12:F17"/>
    <mergeCell ref="L27:L30"/>
    <mergeCell ref="F36:F41"/>
    <mergeCell ref="F45:F54"/>
    <mergeCell ref="B31:B32"/>
    <mergeCell ref="B45:B54"/>
    <mergeCell ref="B36:B41"/>
    <mergeCell ref="K55:K58"/>
    <mergeCell ref="L55:L58"/>
    <mergeCell ref="K7:K10"/>
    <mergeCell ref="K36:K41"/>
    <mergeCell ref="F23:F26"/>
    <mergeCell ref="L7:L10"/>
    <mergeCell ref="K12:K17"/>
    <mergeCell ref="L12:L17"/>
    <mergeCell ref="L45:L54"/>
    <mergeCell ref="L20:L21"/>
    <mergeCell ref="A43:M43"/>
    <mergeCell ref="M36:M41"/>
    <mergeCell ref="M45:M54"/>
    <mergeCell ref="A27:A30"/>
    <mergeCell ref="B27:B30"/>
    <mergeCell ref="F27:F30"/>
    <mergeCell ref="A2:L2"/>
    <mergeCell ref="K3:K4"/>
    <mergeCell ref="L3:L4"/>
    <mergeCell ref="E3:H3"/>
    <mergeCell ref="E4:H4"/>
    <mergeCell ref="A36:A41"/>
    <mergeCell ref="B12:B17"/>
    <mergeCell ref="A23:A26"/>
    <mergeCell ref="B23:B26"/>
    <mergeCell ref="B20:B21"/>
    <mergeCell ref="A1:D1"/>
    <mergeCell ref="F55:F58"/>
    <mergeCell ref="L36:L41"/>
    <mergeCell ref="L31:L32"/>
    <mergeCell ref="A7:A10"/>
    <mergeCell ref="B7:B10"/>
    <mergeCell ref="A12:A17"/>
    <mergeCell ref="A18:A19"/>
    <mergeCell ref="K27:K30"/>
    <mergeCell ref="K23:K26"/>
    <mergeCell ref="L18:L19"/>
    <mergeCell ref="L23:L26"/>
    <mergeCell ref="F7:F10"/>
    <mergeCell ref="F18:F19"/>
    <mergeCell ref="A20:A21"/>
    <mergeCell ref="A44:A54"/>
  </mergeCells>
  <phoneticPr fontId="14" type="noConversion"/>
  <conditionalFormatting sqref="J3">
    <cfRule type="cellIs" dxfId="24" priority="3" operator="greaterThan">
      <formula>0</formula>
    </cfRule>
  </conditionalFormatting>
  <conditionalFormatting sqref="J4">
    <cfRule type="cellIs" dxfId="23" priority="1" operator="equal">
      <formula>"YES"</formula>
    </cfRule>
    <cfRule type="cellIs" dxfId="22" priority="2" operator="equal">
      <formula>"NO"</formula>
    </cfRule>
  </conditionalFormatting>
  <pageMargins left="0.25" right="0.25" top="0.75" bottom="0.75" header="0.3" footer="0.3"/>
  <pageSetup paperSize="9" scale="61" fitToHeight="0" orientation="landscape" r:id="rId1"/>
  <headerFooter>
    <oddHeader>&amp;A</oddHeader>
    <oddFooter>&amp;L&amp;F&amp;CPage &amp;P of &amp;N&amp;RTemplate Version: 1.0</oddFooter>
  </headerFooter>
  <ignoredErrors>
    <ignoredError sqref="I17"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91"/>
  <sheetViews>
    <sheetView showGridLines="0" zoomScale="85" zoomScaleNormal="85" workbookViewId="0">
      <pane ySplit="1" topLeftCell="A59" activePane="bottomLeft" state="frozen"/>
      <selection sqref="A1:D17"/>
      <selection pane="bottomLeft" activeCell="G8" sqref="G8"/>
    </sheetView>
  </sheetViews>
  <sheetFormatPr baseColWidth="10" defaultColWidth="11.28515625" defaultRowHeight="12.75" x14ac:dyDescent="0.2"/>
  <cols>
    <col min="1" max="1" width="15.7109375" style="1" customWidth="1"/>
    <col min="2" max="2" width="33" style="1" customWidth="1"/>
    <col min="3" max="3" width="19.85546875" style="1" customWidth="1"/>
    <col min="4" max="4" width="53.28515625" style="1" customWidth="1"/>
    <col min="5" max="5" width="18.28515625" style="1" customWidth="1"/>
    <col min="6" max="6" width="9.28515625" style="1" hidden="1" customWidth="1"/>
    <col min="7" max="7" width="17.85546875" style="1" customWidth="1"/>
    <col min="8" max="8" width="14.7109375" style="1" customWidth="1"/>
    <col min="9" max="9" width="20.7109375" style="1" customWidth="1"/>
    <col min="10" max="10" width="22.28515625" style="1" customWidth="1"/>
    <col min="11" max="11" width="38.7109375" style="1" customWidth="1"/>
    <col min="12" max="12" width="0" style="1" hidden="1" customWidth="1"/>
    <col min="13" max="16384" width="11.28515625" style="1"/>
  </cols>
  <sheetData>
    <row r="1" spans="1:12" s="10" customFormat="1" ht="18" customHeight="1" x14ac:dyDescent="0.25">
      <c r="A1" s="140" t="s">
        <v>186</v>
      </c>
      <c r="B1" s="140"/>
      <c r="C1" s="140"/>
      <c r="D1" s="140"/>
      <c r="E1" s="85"/>
      <c r="F1" s="85"/>
      <c r="G1" s="86"/>
      <c r="H1" s="86"/>
      <c r="I1" s="87"/>
      <c r="J1" s="86"/>
      <c r="K1" s="86"/>
      <c r="L1" s="86"/>
    </row>
    <row r="2" spans="1:12" ht="71.25" customHeight="1" x14ac:dyDescent="0.2">
      <c r="A2" s="171" t="s">
        <v>187</v>
      </c>
      <c r="B2" s="172"/>
      <c r="C2" s="172"/>
      <c r="D2" s="172"/>
      <c r="E2" s="172"/>
      <c r="F2" s="172"/>
      <c r="G2" s="172"/>
      <c r="H2" s="172"/>
      <c r="I2" s="172"/>
      <c r="J2" s="172"/>
      <c r="K2" s="172"/>
      <c r="L2" s="173"/>
    </row>
    <row r="3" spans="1:12" ht="57" customHeight="1" x14ac:dyDescent="0.2">
      <c r="A3" s="91"/>
      <c r="B3" s="92"/>
      <c r="C3" s="92"/>
      <c r="D3" s="91"/>
      <c r="E3" s="72" t="s">
        <v>188</v>
      </c>
      <c r="F3" s="119"/>
      <c r="G3" s="119">
        <f>SUM(F6:F39,F41:F57,F59:F76,F78:F82,F84:F87)</f>
        <v>0</v>
      </c>
      <c r="H3" s="93"/>
      <c r="I3" s="119" t="s">
        <v>42</v>
      </c>
      <c r="J3" s="119">
        <f>SUM(J6:J39,J41:J57,J59:J76,J78,J84)</f>
        <v>0</v>
      </c>
      <c r="K3" s="119"/>
      <c r="L3" s="93"/>
    </row>
    <row r="4" spans="1:12" ht="75.75" customHeight="1" x14ac:dyDescent="0.2">
      <c r="A4" s="15" t="s">
        <v>189</v>
      </c>
      <c r="B4" s="15" t="s">
        <v>190</v>
      </c>
      <c r="C4" s="15" t="s">
        <v>191</v>
      </c>
      <c r="D4" s="15" t="s">
        <v>192</v>
      </c>
      <c r="E4" s="15" t="s">
        <v>193</v>
      </c>
      <c r="F4" s="15" t="s">
        <v>194</v>
      </c>
      <c r="G4" s="76" t="s">
        <v>195</v>
      </c>
      <c r="H4" s="15" t="s">
        <v>196</v>
      </c>
      <c r="I4" s="15" t="s">
        <v>197</v>
      </c>
      <c r="J4" s="15" t="s">
        <v>198</v>
      </c>
      <c r="K4" s="15" t="s">
        <v>6</v>
      </c>
      <c r="L4" s="93"/>
    </row>
    <row r="5" spans="1:12" s="2" customFormat="1" ht="21.95" customHeight="1" x14ac:dyDescent="0.25">
      <c r="A5" s="215" t="s">
        <v>199</v>
      </c>
      <c r="B5" s="215"/>
      <c r="C5" s="215"/>
      <c r="D5" s="215"/>
      <c r="E5" s="215"/>
      <c r="F5" s="215"/>
      <c r="G5" s="215"/>
      <c r="H5" s="215"/>
      <c r="I5" s="215"/>
      <c r="J5" s="215"/>
      <c r="K5" s="215"/>
      <c r="L5" s="82"/>
    </row>
    <row r="6" spans="1:12" s="35" customFormat="1" ht="38.1" customHeight="1" x14ac:dyDescent="0.2">
      <c r="A6" s="168" t="s">
        <v>200</v>
      </c>
      <c r="B6" s="161" t="s">
        <v>201</v>
      </c>
      <c r="C6" s="118" t="s">
        <v>202</v>
      </c>
      <c r="D6" s="31" t="s">
        <v>203</v>
      </c>
      <c r="E6" s="26"/>
      <c r="F6" s="37">
        <f>IF(H6=3,IF(E6&lt;&gt;"",1,0),0)</f>
        <v>0</v>
      </c>
      <c r="G6" s="75"/>
      <c r="H6" s="118">
        <v>0</v>
      </c>
      <c r="I6" s="168">
        <v>10</v>
      </c>
      <c r="J6" s="220">
        <f>IF(E6&lt;&gt;"",H6*I6)+IF(E8&lt;&gt;"",H8*I6)+ IF(E7&lt;&gt;"",H7*I6)</f>
        <v>0</v>
      </c>
      <c r="K6" s="226"/>
      <c r="L6" s="93"/>
    </row>
    <row r="7" spans="1:12" s="35" customFormat="1" ht="38.1" customHeight="1" x14ac:dyDescent="0.2">
      <c r="A7" s="168"/>
      <c r="B7" s="161"/>
      <c r="C7" s="118" t="s">
        <v>204</v>
      </c>
      <c r="D7" s="31" t="s">
        <v>205</v>
      </c>
      <c r="E7" s="26"/>
      <c r="F7" s="37">
        <f>IF(H7=3,IF(E7&lt;&gt;"",1,0),0)</f>
        <v>0</v>
      </c>
      <c r="G7" s="75"/>
      <c r="H7" s="118">
        <v>1</v>
      </c>
      <c r="I7" s="168"/>
      <c r="J7" s="220"/>
      <c r="K7" s="227"/>
      <c r="L7" s="93"/>
    </row>
    <row r="8" spans="1:12" s="35" customFormat="1" ht="32.1" customHeight="1" x14ac:dyDescent="0.2">
      <c r="A8" s="168"/>
      <c r="B8" s="161"/>
      <c r="C8" s="87" t="s">
        <v>206</v>
      </c>
      <c r="D8" s="31" t="s">
        <v>207</v>
      </c>
      <c r="E8" s="26"/>
      <c r="F8" s="37">
        <f t="shared" ref="F8:F30" si="0">IF(H8=3,IF(E8&lt;&gt;"",1,0),0)</f>
        <v>0</v>
      </c>
      <c r="G8" s="75"/>
      <c r="H8" s="118">
        <v>3</v>
      </c>
      <c r="I8" s="168"/>
      <c r="J8" s="220"/>
      <c r="K8" s="228"/>
      <c r="L8" s="93"/>
    </row>
    <row r="9" spans="1:12" ht="30" customHeight="1" x14ac:dyDescent="0.2">
      <c r="A9" s="162" t="s">
        <v>208</v>
      </c>
      <c r="B9" s="195" t="s">
        <v>209</v>
      </c>
      <c r="C9" s="114" t="s">
        <v>210</v>
      </c>
      <c r="D9" s="28" t="s">
        <v>211</v>
      </c>
      <c r="E9" s="109"/>
      <c r="F9" s="37">
        <f t="shared" si="0"/>
        <v>0</v>
      </c>
      <c r="G9" s="104"/>
      <c r="H9" s="130">
        <v>0</v>
      </c>
      <c r="I9" s="224">
        <v>3</v>
      </c>
      <c r="J9" s="225">
        <f>IF(E9&lt;&gt;"",H9*I9)+IF(E10&lt;&gt;"",H10*I9)+IF(E11&lt;&gt;"",H11*I9)+IF(E12&lt;&gt;"",H12*I9)+IF(E13&lt;&gt;"",H13*I9)+IF(E14&lt;&gt;"",H14*I9)</f>
        <v>0</v>
      </c>
      <c r="K9" s="243"/>
      <c r="L9" s="93"/>
    </row>
    <row r="10" spans="1:12" ht="44.1" customHeight="1" x14ac:dyDescent="0.2">
      <c r="A10" s="162"/>
      <c r="B10" s="195"/>
      <c r="C10" s="114" t="s">
        <v>212</v>
      </c>
      <c r="D10" s="28" t="s">
        <v>213</v>
      </c>
      <c r="E10" s="109"/>
      <c r="F10" s="37">
        <f t="shared" si="0"/>
        <v>0</v>
      </c>
      <c r="G10" s="104"/>
      <c r="H10" s="130">
        <v>1</v>
      </c>
      <c r="I10" s="224"/>
      <c r="J10" s="225"/>
      <c r="K10" s="244"/>
      <c r="L10" s="93"/>
    </row>
    <row r="11" spans="1:12" ht="42.95" customHeight="1" x14ac:dyDescent="0.2">
      <c r="A11" s="162"/>
      <c r="B11" s="195"/>
      <c r="C11" s="114" t="s">
        <v>214</v>
      </c>
      <c r="D11" s="28" t="s">
        <v>215</v>
      </c>
      <c r="E11" s="109"/>
      <c r="F11" s="37">
        <f t="shared" si="0"/>
        <v>0</v>
      </c>
      <c r="G11" s="104"/>
      <c r="H11" s="130">
        <v>1</v>
      </c>
      <c r="I11" s="224"/>
      <c r="J11" s="225"/>
      <c r="K11" s="244"/>
      <c r="L11" s="93"/>
    </row>
    <row r="12" spans="1:12" ht="42" customHeight="1" x14ac:dyDescent="0.2">
      <c r="A12" s="162"/>
      <c r="B12" s="195"/>
      <c r="C12" s="114" t="s">
        <v>216</v>
      </c>
      <c r="D12" s="28" t="s">
        <v>217</v>
      </c>
      <c r="E12" s="109"/>
      <c r="F12" s="37">
        <f t="shared" si="0"/>
        <v>0</v>
      </c>
      <c r="G12" s="104"/>
      <c r="H12" s="130">
        <v>2</v>
      </c>
      <c r="I12" s="224"/>
      <c r="J12" s="225"/>
      <c r="K12" s="244"/>
      <c r="L12" s="93"/>
    </row>
    <row r="13" spans="1:12" ht="48.95" customHeight="1" x14ac:dyDescent="0.2">
      <c r="A13" s="162"/>
      <c r="B13" s="195"/>
      <c r="C13" s="114" t="s">
        <v>218</v>
      </c>
      <c r="D13" s="28" t="s">
        <v>219</v>
      </c>
      <c r="E13" s="109"/>
      <c r="F13" s="37">
        <f t="shared" si="0"/>
        <v>0</v>
      </c>
      <c r="G13" s="104"/>
      <c r="H13" s="130">
        <v>2</v>
      </c>
      <c r="I13" s="224"/>
      <c r="J13" s="225"/>
      <c r="K13" s="244"/>
      <c r="L13" s="93"/>
    </row>
    <row r="14" spans="1:12" ht="27" customHeight="1" x14ac:dyDescent="0.2">
      <c r="A14" s="162"/>
      <c r="B14" s="195"/>
      <c r="C14" s="114" t="s">
        <v>220</v>
      </c>
      <c r="D14" s="28" t="s">
        <v>221</v>
      </c>
      <c r="E14" s="109"/>
      <c r="F14" s="37">
        <f t="shared" si="0"/>
        <v>0</v>
      </c>
      <c r="G14" s="104"/>
      <c r="H14" s="130">
        <v>3</v>
      </c>
      <c r="I14" s="224"/>
      <c r="J14" s="225"/>
      <c r="K14" s="245"/>
      <c r="L14" s="93"/>
    </row>
    <row r="15" spans="1:12" ht="33.950000000000003" customHeight="1" x14ac:dyDescent="0.2">
      <c r="A15" s="168" t="s">
        <v>222</v>
      </c>
      <c r="B15" s="222" t="s">
        <v>223</v>
      </c>
      <c r="C15" s="118" t="s">
        <v>224</v>
      </c>
      <c r="D15" s="31" t="s">
        <v>225</v>
      </c>
      <c r="E15" s="109"/>
      <c r="F15" s="37">
        <f t="shared" si="0"/>
        <v>0</v>
      </c>
      <c r="G15" s="75"/>
      <c r="H15" s="119">
        <v>0</v>
      </c>
      <c r="I15" s="174">
        <v>6</v>
      </c>
      <c r="J15" s="220">
        <f>IF(E15&lt;&gt;"",H15*I15)+IF(E16&lt;&gt;"",H16*I15)+IF(E17&lt;&gt;"",H17*I15)+IF(E18&lt;&gt;"",H18*I15)</f>
        <v>0</v>
      </c>
      <c r="K15" s="246"/>
      <c r="L15" s="93"/>
    </row>
    <row r="16" spans="1:12" ht="21.95" customHeight="1" x14ac:dyDescent="0.2">
      <c r="A16" s="168"/>
      <c r="B16" s="222"/>
      <c r="C16" s="118" t="s">
        <v>226</v>
      </c>
      <c r="D16" s="31" t="s">
        <v>227</v>
      </c>
      <c r="E16" s="109"/>
      <c r="F16" s="37">
        <f t="shared" si="0"/>
        <v>0</v>
      </c>
      <c r="G16" s="75"/>
      <c r="H16" s="119">
        <v>1</v>
      </c>
      <c r="I16" s="174"/>
      <c r="J16" s="220"/>
      <c r="K16" s="247"/>
      <c r="L16" s="93"/>
    </row>
    <row r="17" spans="1:12" ht="21.95" customHeight="1" x14ac:dyDescent="0.2">
      <c r="A17" s="168"/>
      <c r="B17" s="222"/>
      <c r="C17" s="118" t="s">
        <v>228</v>
      </c>
      <c r="D17" s="31" t="s">
        <v>229</v>
      </c>
      <c r="E17" s="109"/>
      <c r="F17" s="37">
        <f t="shared" si="0"/>
        <v>0</v>
      </c>
      <c r="G17" s="75"/>
      <c r="H17" s="119">
        <v>2</v>
      </c>
      <c r="I17" s="174"/>
      <c r="J17" s="220"/>
      <c r="K17" s="247"/>
      <c r="L17" s="93"/>
    </row>
    <row r="18" spans="1:12" ht="30" customHeight="1" x14ac:dyDescent="0.2">
      <c r="A18" s="168"/>
      <c r="B18" s="222"/>
      <c r="C18" s="118" t="s">
        <v>230</v>
      </c>
      <c r="D18" s="31" t="s">
        <v>231</v>
      </c>
      <c r="E18" s="109"/>
      <c r="F18" s="37">
        <f t="shared" si="0"/>
        <v>0</v>
      </c>
      <c r="G18" s="75"/>
      <c r="H18" s="119">
        <v>3</v>
      </c>
      <c r="I18" s="174"/>
      <c r="J18" s="220"/>
      <c r="K18" s="248"/>
      <c r="L18" s="93"/>
    </row>
    <row r="19" spans="1:12" ht="33.950000000000003" customHeight="1" x14ac:dyDescent="0.2">
      <c r="A19" s="162" t="s">
        <v>232</v>
      </c>
      <c r="B19" s="236" t="s">
        <v>233</v>
      </c>
      <c r="C19" s="114" t="s">
        <v>234</v>
      </c>
      <c r="D19" s="32" t="s">
        <v>235</v>
      </c>
      <c r="E19" s="109"/>
      <c r="F19" s="37">
        <f t="shared" si="0"/>
        <v>0</v>
      </c>
      <c r="G19" s="104"/>
      <c r="H19" s="130">
        <v>0</v>
      </c>
      <c r="I19" s="224">
        <v>6</v>
      </c>
      <c r="J19" s="225">
        <f>IF(E19&lt;&gt;"",H19*I19)+IF(E20&lt;&gt;"",H20*I19)+IF(E21&lt;&gt;"",H21*I19)+IF(E22&lt;&gt;"",H22*I19)</f>
        <v>0</v>
      </c>
      <c r="K19" s="229"/>
      <c r="L19" s="93"/>
    </row>
    <row r="20" spans="1:12" x14ac:dyDescent="0.2">
      <c r="A20" s="162"/>
      <c r="B20" s="236"/>
      <c r="C20" s="114" t="s">
        <v>236</v>
      </c>
      <c r="D20" s="32" t="s">
        <v>237</v>
      </c>
      <c r="E20" s="109"/>
      <c r="F20" s="37">
        <f t="shared" si="0"/>
        <v>0</v>
      </c>
      <c r="G20" s="104"/>
      <c r="H20" s="130">
        <v>1</v>
      </c>
      <c r="I20" s="224"/>
      <c r="J20" s="225"/>
      <c r="K20" s="230"/>
      <c r="L20" s="93"/>
    </row>
    <row r="21" spans="1:12" ht="15" customHeight="1" x14ac:dyDescent="0.2">
      <c r="A21" s="162"/>
      <c r="B21" s="236"/>
      <c r="C21" s="114" t="s">
        <v>238</v>
      </c>
      <c r="D21" s="32" t="s">
        <v>239</v>
      </c>
      <c r="E21" s="109"/>
      <c r="F21" s="37">
        <f t="shared" si="0"/>
        <v>0</v>
      </c>
      <c r="G21" s="104"/>
      <c r="H21" s="130">
        <v>2</v>
      </c>
      <c r="I21" s="224"/>
      <c r="J21" s="225"/>
      <c r="K21" s="230"/>
      <c r="L21" s="93"/>
    </row>
    <row r="22" spans="1:12" ht="33" customHeight="1" x14ac:dyDescent="0.2">
      <c r="A22" s="162"/>
      <c r="B22" s="236"/>
      <c r="C22" s="114" t="s">
        <v>240</v>
      </c>
      <c r="D22" s="32" t="s">
        <v>241</v>
      </c>
      <c r="E22" s="109"/>
      <c r="F22" s="37">
        <f t="shared" si="0"/>
        <v>0</v>
      </c>
      <c r="G22" s="104"/>
      <c r="H22" s="130">
        <v>3</v>
      </c>
      <c r="I22" s="224"/>
      <c r="J22" s="225"/>
      <c r="K22" s="230"/>
      <c r="L22" s="93"/>
    </row>
    <row r="23" spans="1:12" ht="15" customHeight="1" x14ac:dyDescent="0.2">
      <c r="A23" s="168" t="s">
        <v>242</v>
      </c>
      <c r="B23" s="222" t="s">
        <v>243</v>
      </c>
      <c r="C23" s="118" t="s">
        <v>244</v>
      </c>
      <c r="D23" s="31" t="s">
        <v>245</v>
      </c>
      <c r="E23" s="109"/>
      <c r="F23" s="37">
        <f t="shared" si="0"/>
        <v>0</v>
      </c>
      <c r="G23" s="75"/>
      <c r="H23" s="119">
        <v>0</v>
      </c>
      <c r="I23" s="174">
        <v>5</v>
      </c>
      <c r="J23" s="220">
        <f>IF(E23&lt;&gt;"",H23*I23)+IF(E24&lt;&gt;"",H24*I23)+IF(E25&lt;&gt;"",H25*I23)+IF(E26&lt;&gt;"",H26*I23)</f>
        <v>0</v>
      </c>
      <c r="K23" s="223"/>
      <c r="L23" s="93"/>
    </row>
    <row r="24" spans="1:12" ht="15" customHeight="1" x14ac:dyDescent="0.2">
      <c r="A24" s="168"/>
      <c r="B24" s="222"/>
      <c r="C24" s="118" t="s">
        <v>246</v>
      </c>
      <c r="D24" s="31" t="s">
        <v>247</v>
      </c>
      <c r="E24" s="109"/>
      <c r="F24" s="37">
        <f t="shared" si="0"/>
        <v>0</v>
      </c>
      <c r="G24" s="75"/>
      <c r="H24" s="119">
        <v>1</v>
      </c>
      <c r="I24" s="174"/>
      <c r="J24" s="220"/>
      <c r="K24" s="223"/>
      <c r="L24" s="93"/>
    </row>
    <row r="25" spans="1:12" ht="33" customHeight="1" x14ac:dyDescent="0.2">
      <c r="A25" s="168"/>
      <c r="B25" s="222"/>
      <c r="C25" s="118" t="s">
        <v>248</v>
      </c>
      <c r="D25" s="31" t="s">
        <v>249</v>
      </c>
      <c r="E25" s="109"/>
      <c r="F25" s="37">
        <f t="shared" si="0"/>
        <v>0</v>
      </c>
      <c r="G25" s="75"/>
      <c r="H25" s="119">
        <v>2</v>
      </c>
      <c r="I25" s="174"/>
      <c r="J25" s="220"/>
      <c r="K25" s="223"/>
      <c r="L25" s="93"/>
    </row>
    <row r="26" spans="1:12" ht="23.1" customHeight="1" x14ac:dyDescent="0.2">
      <c r="A26" s="168"/>
      <c r="B26" s="222"/>
      <c r="C26" s="118" t="s">
        <v>250</v>
      </c>
      <c r="D26" s="31" t="s">
        <v>251</v>
      </c>
      <c r="E26" s="109"/>
      <c r="F26" s="37">
        <f t="shared" si="0"/>
        <v>0</v>
      </c>
      <c r="G26" s="75"/>
      <c r="H26" s="119">
        <v>3</v>
      </c>
      <c r="I26" s="174"/>
      <c r="J26" s="220"/>
      <c r="K26" s="223"/>
      <c r="L26" s="93"/>
    </row>
    <row r="27" spans="1:12" ht="30.95" customHeight="1" x14ac:dyDescent="0.2">
      <c r="A27" s="162" t="s">
        <v>252</v>
      </c>
      <c r="B27" s="195" t="s">
        <v>253</v>
      </c>
      <c r="C27" s="114" t="s">
        <v>254</v>
      </c>
      <c r="D27" s="32" t="s">
        <v>255</v>
      </c>
      <c r="E27" s="109"/>
      <c r="F27" s="37">
        <f t="shared" si="0"/>
        <v>0</v>
      </c>
      <c r="G27" s="104"/>
      <c r="H27" s="130">
        <v>0</v>
      </c>
      <c r="I27" s="224">
        <v>2</v>
      </c>
      <c r="J27" s="225">
        <f>IF(E27&lt;&gt;"",H27*I27)+IF(E28&lt;&gt;"",H28*I27)</f>
        <v>0</v>
      </c>
      <c r="K27" s="231"/>
      <c r="L27" s="93"/>
    </row>
    <row r="28" spans="1:12" ht="38.1" customHeight="1" x14ac:dyDescent="0.2">
      <c r="A28" s="162"/>
      <c r="B28" s="195"/>
      <c r="C28" s="114" t="s">
        <v>256</v>
      </c>
      <c r="D28" s="32" t="s">
        <v>257</v>
      </c>
      <c r="E28" s="109"/>
      <c r="F28" s="37">
        <f t="shared" si="0"/>
        <v>0</v>
      </c>
      <c r="G28" s="104"/>
      <c r="H28" s="130">
        <v>2</v>
      </c>
      <c r="I28" s="224"/>
      <c r="J28" s="225"/>
      <c r="K28" s="231"/>
      <c r="L28" s="93"/>
    </row>
    <row r="29" spans="1:12" ht="30" customHeight="1" x14ac:dyDescent="0.2">
      <c r="A29" s="168" t="s">
        <v>258</v>
      </c>
      <c r="B29" s="161" t="s">
        <v>259</v>
      </c>
      <c r="C29" s="118" t="s">
        <v>260</v>
      </c>
      <c r="D29" s="31" t="s">
        <v>261</v>
      </c>
      <c r="E29" s="26"/>
      <c r="F29" s="37">
        <f t="shared" si="0"/>
        <v>0</v>
      </c>
      <c r="G29" s="75"/>
      <c r="H29" s="118">
        <v>0</v>
      </c>
      <c r="I29" s="174">
        <v>7</v>
      </c>
      <c r="J29" s="220">
        <f>IF(E29&lt;&gt;"",H29*I29)+IF(E31&lt;&gt;"",H31*I29)+IF(E32&lt;&gt;"",H32*I29)+IF(E33&lt;&gt;"",H33*I29)+IF(E34&lt;&gt;"",H34*I29)+IF(E35&lt;&gt;"",H35*I29)+IF(E30&lt;&gt;"",H30*I29)</f>
        <v>0</v>
      </c>
      <c r="K29" s="221"/>
      <c r="L29" s="93"/>
    </row>
    <row r="30" spans="1:12" ht="30" customHeight="1" x14ac:dyDescent="0.2">
      <c r="A30" s="168"/>
      <c r="B30" s="161"/>
      <c r="C30" s="118" t="s">
        <v>2</v>
      </c>
      <c r="D30" s="31" t="s">
        <v>262</v>
      </c>
      <c r="E30" s="26"/>
      <c r="F30" s="37">
        <f t="shared" si="0"/>
        <v>0</v>
      </c>
      <c r="G30" s="75"/>
      <c r="H30" s="118">
        <v>0</v>
      </c>
      <c r="I30" s="174"/>
      <c r="J30" s="220"/>
      <c r="K30" s="221"/>
      <c r="L30" s="93"/>
    </row>
    <row r="31" spans="1:12" ht="42.95" customHeight="1" x14ac:dyDescent="0.2">
      <c r="A31" s="168"/>
      <c r="B31" s="161"/>
      <c r="C31" s="118" t="s">
        <v>263</v>
      </c>
      <c r="D31" s="31" t="s">
        <v>264</v>
      </c>
      <c r="E31" s="26"/>
      <c r="F31" s="37">
        <f t="shared" ref="F31:F39" si="1">IF(H31=3,IF(E31&lt;&gt;"",1,0),0)</f>
        <v>0</v>
      </c>
      <c r="G31" s="75"/>
      <c r="H31" s="118">
        <v>1</v>
      </c>
      <c r="I31" s="174"/>
      <c r="J31" s="220"/>
      <c r="K31" s="221"/>
      <c r="L31" s="93"/>
    </row>
    <row r="32" spans="1:12" ht="42.95" customHeight="1" x14ac:dyDescent="0.2">
      <c r="A32" s="168"/>
      <c r="B32" s="161"/>
      <c r="C32" s="118" t="s">
        <v>265</v>
      </c>
      <c r="D32" s="31" t="s">
        <v>266</v>
      </c>
      <c r="E32" s="26"/>
      <c r="F32" s="37">
        <f t="shared" si="1"/>
        <v>0</v>
      </c>
      <c r="G32" s="75"/>
      <c r="H32" s="118">
        <v>1</v>
      </c>
      <c r="I32" s="174"/>
      <c r="J32" s="220"/>
      <c r="K32" s="221"/>
      <c r="L32" s="93"/>
    </row>
    <row r="33" spans="1:12" ht="42.95" customHeight="1" x14ac:dyDescent="0.2">
      <c r="A33" s="168"/>
      <c r="B33" s="161"/>
      <c r="C33" s="118" t="s">
        <v>267</v>
      </c>
      <c r="D33" s="31" t="s">
        <v>268</v>
      </c>
      <c r="E33" s="26"/>
      <c r="F33" s="37">
        <f t="shared" si="1"/>
        <v>0</v>
      </c>
      <c r="G33" s="75"/>
      <c r="H33" s="118">
        <v>1</v>
      </c>
      <c r="I33" s="174"/>
      <c r="J33" s="220"/>
      <c r="K33" s="221"/>
      <c r="L33" s="93"/>
    </row>
    <row r="34" spans="1:12" ht="42.95" customHeight="1" x14ac:dyDescent="0.2">
      <c r="A34" s="168"/>
      <c r="B34" s="161"/>
      <c r="C34" s="118" t="s">
        <v>269</v>
      </c>
      <c r="D34" s="31" t="s">
        <v>270</v>
      </c>
      <c r="E34" s="26"/>
      <c r="F34" s="37">
        <f t="shared" si="1"/>
        <v>0</v>
      </c>
      <c r="G34" s="75"/>
      <c r="H34" s="118">
        <v>2</v>
      </c>
      <c r="I34" s="174"/>
      <c r="J34" s="220"/>
      <c r="K34" s="221"/>
      <c r="L34" s="93"/>
    </row>
    <row r="35" spans="1:12" ht="42.95" customHeight="1" x14ac:dyDescent="0.2">
      <c r="A35" s="168"/>
      <c r="B35" s="161"/>
      <c r="C35" s="118" t="s">
        <v>271</v>
      </c>
      <c r="D35" s="31" t="s">
        <v>272</v>
      </c>
      <c r="E35" s="26"/>
      <c r="F35" s="37">
        <f t="shared" si="1"/>
        <v>0</v>
      </c>
      <c r="G35" s="75"/>
      <c r="H35" s="118">
        <v>3</v>
      </c>
      <c r="I35" s="174"/>
      <c r="J35" s="220"/>
      <c r="K35" s="221"/>
      <c r="L35" s="93"/>
    </row>
    <row r="36" spans="1:12" ht="36" customHeight="1" x14ac:dyDescent="0.2">
      <c r="A36" s="162" t="s">
        <v>273</v>
      </c>
      <c r="B36" s="236" t="s">
        <v>274</v>
      </c>
      <c r="C36" s="114" t="s">
        <v>275</v>
      </c>
      <c r="D36" s="32" t="s">
        <v>276</v>
      </c>
      <c r="E36" s="26"/>
      <c r="F36" s="37">
        <f t="shared" si="1"/>
        <v>0</v>
      </c>
      <c r="G36" s="104"/>
      <c r="H36" s="114">
        <v>0</v>
      </c>
      <c r="I36" s="224">
        <v>1</v>
      </c>
      <c r="J36" s="225">
        <f>IF(E36&lt;&gt;"",H36*I36)+IF(E37&lt;&gt;"",H37*I36)</f>
        <v>0</v>
      </c>
      <c r="K36" s="231"/>
      <c r="L36" s="93"/>
    </row>
    <row r="37" spans="1:12" ht="26.1" customHeight="1" x14ac:dyDescent="0.2">
      <c r="A37" s="162"/>
      <c r="B37" s="236"/>
      <c r="C37" s="114" t="s">
        <v>277</v>
      </c>
      <c r="D37" s="32" t="s">
        <v>278</v>
      </c>
      <c r="E37" s="26"/>
      <c r="F37" s="37">
        <f t="shared" si="1"/>
        <v>0</v>
      </c>
      <c r="G37" s="104"/>
      <c r="H37" s="114">
        <v>1</v>
      </c>
      <c r="I37" s="224"/>
      <c r="J37" s="225"/>
      <c r="K37" s="231"/>
      <c r="L37" s="93"/>
    </row>
    <row r="38" spans="1:12" ht="15" customHeight="1" x14ac:dyDescent="0.2">
      <c r="A38" s="168" t="s">
        <v>279</v>
      </c>
      <c r="B38" s="222" t="s">
        <v>280</v>
      </c>
      <c r="C38" s="118" t="s">
        <v>281</v>
      </c>
      <c r="D38" s="31" t="s">
        <v>282</v>
      </c>
      <c r="E38" s="26"/>
      <c r="F38" s="37">
        <f t="shared" si="1"/>
        <v>0</v>
      </c>
      <c r="G38" s="75"/>
      <c r="H38" s="118">
        <v>0</v>
      </c>
      <c r="I38" s="174">
        <v>2</v>
      </c>
      <c r="J38" s="220">
        <f>IF(E38&lt;&gt;"",H38*I38)+IF(E39&lt;&gt;"",H39*I38)</f>
        <v>0</v>
      </c>
      <c r="K38" s="221"/>
      <c r="L38" s="93"/>
    </row>
    <row r="39" spans="1:12" ht="30" customHeight="1" x14ac:dyDescent="0.2">
      <c r="A39" s="168"/>
      <c r="B39" s="222"/>
      <c r="C39" s="118" t="s">
        <v>283</v>
      </c>
      <c r="D39" s="31" t="s">
        <v>284</v>
      </c>
      <c r="E39" s="26"/>
      <c r="F39" s="37">
        <f t="shared" si="1"/>
        <v>0</v>
      </c>
      <c r="G39" s="75"/>
      <c r="H39" s="118">
        <v>1</v>
      </c>
      <c r="I39" s="174"/>
      <c r="J39" s="220"/>
      <c r="K39" s="221"/>
      <c r="L39" s="93"/>
    </row>
    <row r="40" spans="1:12" customFormat="1" ht="21.95" customHeight="1" x14ac:dyDescent="0.25">
      <c r="A40" s="232" t="s">
        <v>285</v>
      </c>
      <c r="B40" s="232"/>
      <c r="C40" s="232"/>
      <c r="D40" s="232"/>
      <c r="E40" s="232"/>
      <c r="F40" s="232"/>
      <c r="G40" s="232"/>
      <c r="H40" s="232"/>
      <c r="I40" s="232"/>
      <c r="J40" s="232"/>
      <c r="K40" s="232"/>
    </row>
    <row r="41" spans="1:12" customFormat="1" ht="15" x14ac:dyDescent="0.25">
      <c r="A41" s="216" t="s">
        <v>286</v>
      </c>
      <c r="B41" s="217" t="s">
        <v>287</v>
      </c>
      <c r="C41" s="128" t="s">
        <v>288</v>
      </c>
      <c r="D41" s="28" t="s">
        <v>289</v>
      </c>
      <c r="E41" s="109"/>
      <c r="F41" s="37">
        <f t="shared" ref="F41:F57" si="2">IF(H41=3,IF(E41&lt;&gt;"",1,0),0)</f>
        <v>0</v>
      </c>
      <c r="G41" s="104"/>
      <c r="H41" s="128">
        <v>3</v>
      </c>
      <c r="I41" s="216">
        <v>5</v>
      </c>
      <c r="J41" s="211">
        <f>IF(E41&lt;&gt;"",(I41*H41),0)+IF(E42&lt;&gt;"",(I41*H42),0)</f>
        <v>0</v>
      </c>
      <c r="K41" s="212"/>
    </row>
    <row r="42" spans="1:12" customFormat="1" ht="32.25" customHeight="1" x14ac:dyDescent="0.25">
      <c r="A42" s="216"/>
      <c r="B42" s="217"/>
      <c r="C42" s="128" t="s">
        <v>290</v>
      </c>
      <c r="D42" s="28" t="s">
        <v>291</v>
      </c>
      <c r="E42" s="109"/>
      <c r="F42" s="37">
        <f t="shared" si="2"/>
        <v>0</v>
      </c>
      <c r="G42" s="104"/>
      <c r="H42" s="128">
        <v>1</v>
      </c>
      <c r="I42" s="216"/>
      <c r="J42" s="211"/>
      <c r="K42" s="212"/>
    </row>
    <row r="43" spans="1:12" customFormat="1" ht="27.75" customHeight="1" x14ac:dyDescent="0.25">
      <c r="A43" s="218" t="s">
        <v>292</v>
      </c>
      <c r="B43" s="161" t="s">
        <v>293</v>
      </c>
      <c r="C43" s="127" t="s">
        <v>294</v>
      </c>
      <c r="D43" s="25" t="s">
        <v>295</v>
      </c>
      <c r="E43" s="34"/>
      <c r="F43" s="37">
        <f t="shared" si="2"/>
        <v>0</v>
      </c>
      <c r="G43" s="75"/>
      <c r="H43" s="112">
        <v>3</v>
      </c>
      <c r="I43" s="160">
        <v>5</v>
      </c>
      <c r="J43" s="159">
        <f>IF(E43&lt;&gt;"",(I43*H43),0)+IF(E44&lt;&gt;"",(I43*H44),0)+IF(E45&lt;&gt;"",(I43*H45),0)+IF(E46&lt;&gt;"",(I43*H46),0)+IF(E47&lt;&gt;"",(I43*H47),0)+IF(E48&lt;&gt;"",(I43*H48),0)</f>
        <v>0</v>
      </c>
      <c r="K43" s="237"/>
    </row>
    <row r="44" spans="1:12" customFormat="1" ht="15" x14ac:dyDescent="0.25">
      <c r="A44" s="218"/>
      <c r="B44" s="161"/>
      <c r="C44" s="127" t="s">
        <v>296</v>
      </c>
      <c r="D44" s="25" t="s">
        <v>297</v>
      </c>
      <c r="E44" s="34"/>
      <c r="F44" s="37">
        <f t="shared" si="2"/>
        <v>0</v>
      </c>
      <c r="G44" s="75"/>
      <c r="H44" s="112">
        <v>2</v>
      </c>
      <c r="I44" s="160"/>
      <c r="J44" s="159"/>
      <c r="K44" s="238"/>
    </row>
    <row r="45" spans="1:12" customFormat="1" ht="15" x14ac:dyDescent="0.25">
      <c r="A45" s="218"/>
      <c r="B45" s="161"/>
      <c r="C45" s="127" t="s">
        <v>298</v>
      </c>
      <c r="D45" s="25" t="s">
        <v>299</v>
      </c>
      <c r="E45" s="34"/>
      <c r="F45" s="37">
        <f t="shared" si="2"/>
        <v>0</v>
      </c>
      <c r="G45" s="75"/>
      <c r="H45" s="112">
        <v>1</v>
      </c>
      <c r="I45" s="160"/>
      <c r="J45" s="159"/>
      <c r="K45" s="238"/>
    </row>
    <row r="46" spans="1:12" customFormat="1" ht="15" x14ac:dyDescent="0.25">
      <c r="A46" s="218"/>
      <c r="B46" s="161"/>
      <c r="C46" s="127" t="s">
        <v>300</v>
      </c>
      <c r="D46" s="25" t="s">
        <v>301</v>
      </c>
      <c r="E46" s="34"/>
      <c r="F46" s="37">
        <f t="shared" si="2"/>
        <v>0</v>
      </c>
      <c r="G46" s="75"/>
      <c r="H46" s="112">
        <v>1</v>
      </c>
      <c r="I46" s="160"/>
      <c r="J46" s="159"/>
      <c r="K46" s="238"/>
    </row>
    <row r="47" spans="1:12" customFormat="1" ht="25.5" x14ac:dyDescent="0.25">
      <c r="A47" s="218"/>
      <c r="B47" s="161"/>
      <c r="C47" s="127" t="s">
        <v>302</v>
      </c>
      <c r="D47" s="25" t="s">
        <v>303</v>
      </c>
      <c r="E47" s="34"/>
      <c r="F47" s="37">
        <f t="shared" si="2"/>
        <v>0</v>
      </c>
      <c r="G47" s="75"/>
      <c r="H47" s="112">
        <v>2</v>
      </c>
      <c r="I47" s="160"/>
      <c r="J47" s="159"/>
      <c r="K47" s="238"/>
    </row>
    <row r="48" spans="1:12" customFormat="1" ht="15" x14ac:dyDescent="0.25">
      <c r="A48" s="218"/>
      <c r="B48" s="161"/>
      <c r="C48" s="121" t="s">
        <v>304</v>
      </c>
      <c r="D48" s="43" t="s">
        <v>305</v>
      </c>
      <c r="E48" s="34"/>
      <c r="F48" s="37">
        <f t="shared" si="2"/>
        <v>0</v>
      </c>
      <c r="G48" s="75"/>
      <c r="H48" s="112">
        <v>1</v>
      </c>
      <c r="I48" s="160"/>
      <c r="J48" s="159"/>
      <c r="K48" s="239"/>
    </row>
    <row r="49" spans="1:11" customFormat="1" ht="15" x14ac:dyDescent="0.25">
      <c r="A49" s="234" t="s">
        <v>306</v>
      </c>
      <c r="B49" s="235" t="s">
        <v>307</v>
      </c>
      <c r="C49" s="128" t="s">
        <v>308</v>
      </c>
      <c r="D49" s="28" t="s">
        <v>309</v>
      </c>
      <c r="E49" s="42"/>
      <c r="F49" s="37">
        <f t="shared" si="2"/>
        <v>0</v>
      </c>
      <c r="G49" s="104"/>
      <c r="H49" s="115">
        <v>3</v>
      </c>
      <c r="I49" s="163">
        <v>5</v>
      </c>
      <c r="J49" s="179">
        <f>IF(E49&lt;&gt;"",(I49*H49),0)+IF(E50&lt;&gt;"",(I49*H50),0)+IF(E51&lt;&gt;"",(I49*H51),0)+IF(E52&lt;&gt;"",(I49*H52),0)+IF(E53&lt;&gt;"",(I49*H53),0)+IF(E54&lt;&gt;"",(I49*H54),0)+IF(E55&lt;&gt;"",(I49*H55),0)+IF(E56&lt;&gt;"",(I49*H56),0)+IF(E57&lt;&gt;"",(I49*H57),0)</f>
        <v>0</v>
      </c>
      <c r="K49" s="240"/>
    </row>
    <row r="50" spans="1:11" customFormat="1" ht="15" x14ac:dyDescent="0.25">
      <c r="A50" s="234"/>
      <c r="B50" s="235"/>
      <c r="C50" s="128" t="s">
        <v>310</v>
      </c>
      <c r="D50" s="28" t="s">
        <v>311</v>
      </c>
      <c r="E50" s="42"/>
      <c r="F50" s="37">
        <f t="shared" si="2"/>
        <v>0</v>
      </c>
      <c r="G50" s="104"/>
      <c r="H50" s="115">
        <v>1</v>
      </c>
      <c r="I50" s="163"/>
      <c r="J50" s="180"/>
      <c r="K50" s="241"/>
    </row>
    <row r="51" spans="1:11" customFormat="1" ht="15" x14ac:dyDescent="0.25">
      <c r="A51" s="234"/>
      <c r="B51" s="235"/>
      <c r="C51" s="128" t="s">
        <v>312</v>
      </c>
      <c r="D51" s="28" t="s">
        <v>313</v>
      </c>
      <c r="E51" s="42"/>
      <c r="F51" s="37">
        <f>IF(H51=3,IF(E51&lt;&gt;"",1,0),0)</f>
        <v>0</v>
      </c>
      <c r="G51" s="104"/>
      <c r="H51" s="115">
        <v>3</v>
      </c>
      <c r="I51" s="163"/>
      <c r="J51" s="180"/>
      <c r="K51" s="241"/>
    </row>
    <row r="52" spans="1:11" customFormat="1" ht="25.35" customHeight="1" x14ac:dyDescent="0.25">
      <c r="A52" s="234"/>
      <c r="B52" s="235"/>
      <c r="C52" s="128" t="s">
        <v>314</v>
      </c>
      <c r="D52" s="28" t="s">
        <v>315</v>
      </c>
      <c r="E52" s="42"/>
      <c r="F52" s="37">
        <f t="shared" si="2"/>
        <v>0</v>
      </c>
      <c r="G52" s="104"/>
      <c r="H52" s="115">
        <v>1</v>
      </c>
      <c r="I52" s="163"/>
      <c r="J52" s="180"/>
      <c r="K52" s="241"/>
    </row>
    <row r="53" spans="1:11" customFormat="1" ht="15" x14ac:dyDescent="0.25">
      <c r="A53" s="234"/>
      <c r="B53" s="235"/>
      <c r="C53" s="128" t="s">
        <v>316</v>
      </c>
      <c r="D53" s="28" t="s">
        <v>317</v>
      </c>
      <c r="E53" s="42"/>
      <c r="F53" s="37">
        <f t="shared" si="2"/>
        <v>0</v>
      </c>
      <c r="G53" s="104"/>
      <c r="H53" s="115">
        <v>3</v>
      </c>
      <c r="I53" s="163"/>
      <c r="J53" s="180"/>
      <c r="K53" s="241"/>
    </row>
    <row r="54" spans="1:11" customFormat="1" ht="15" x14ac:dyDescent="0.25">
      <c r="A54" s="234"/>
      <c r="B54" s="235"/>
      <c r="C54" s="128" t="s">
        <v>318</v>
      </c>
      <c r="D54" s="28" t="s">
        <v>319</v>
      </c>
      <c r="E54" s="42"/>
      <c r="F54" s="37">
        <f t="shared" si="2"/>
        <v>0</v>
      </c>
      <c r="G54" s="104"/>
      <c r="H54" s="115">
        <v>1</v>
      </c>
      <c r="I54" s="163"/>
      <c r="J54" s="180"/>
      <c r="K54" s="241"/>
    </row>
    <row r="55" spans="1:11" customFormat="1" ht="25.5" x14ac:dyDescent="0.25">
      <c r="A55" s="234"/>
      <c r="B55" s="235"/>
      <c r="C55" s="128" t="s">
        <v>320</v>
      </c>
      <c r="D55" s="28" t="s">
        <v>321</v>
      </c>
      <c r="E55" s="42"/>
      <c r="F55" s="37">
        <f t="shared" si="2"/>
        <v>0</v>
      </c>
      <c r="G55" s="104"/>
      <c r="H55" s="115">
        <v>3</v>
      </c>
      <c r="I55" s="163"/>
      <c r="J55" s="180"/>
      <c r="K55" s="241"/>
    </row>
    <row r="56" spans="1:11" customFormat="1" ht="38.25" x14ac:dyDescent="0.25">
      <c r="A56" s="234"/>
      <c r="B56" s="235"/>
      <c r="C56" s="128" t="s">
        <v>322</v>
      </c>
      <c r="D56" s="28" t="s">
        <v>323</v>
      </c>
      <c r="E56" s="42"/>
      <c r="F56" s="37">
        <f>IF(H56=3,IF(E56&lt;&gt;"",1,0),0)</f>
        <v>0</v>
      </c>
      <c r="G56" s="104"/>
      <c r="H56" s="115">
        <v>1</v>
      </c>
      <c r="I56" s="163"/>
      <c r="J56" s="180"/>
      <c r="K56" s="241"/>
    </row>
    <row r="57" spans="1:11" customFormat="1" ht="15" x14ac:dyDescent="0.25">
      <c r="A57" s="234"/>
      <c r="B57" s="235"/>
      <c r="C57" s="128" t="s">
        <v>324</v>
      </c>
      <c r="D57" s="28" t="s">
        <v>325</v>
      </c>
      <c r="E57" s="42"/>
      <c r="F57" s="37">
        <f t="shared" si="2"/>
        <v>0</v>
      </c>
      <c r="G57" s="104"/>
      <c r="H57" s="115">
        <v>1</v>
      </c>
      <c r="I57" s="163"/>
      <c r="J57" s="181"/>
      <c r="K57" s="242"/>
    </row>
    <row r="58" spans="1:11" customFormat="1" ht="15.75" customHeight="1" x14ac:dyDescent="0.25">
      <c r="A58" s="232" t="s">
        <v>326</v>
      </c>
      <c r="B58" s="232"/>
      <c r="C58" s="233"/>
      <c r="D58" s="233"/>
      <c r="E58" s="232"/>
      <c r="F58" s="232"/>
      <c r="G58" s="232"/>
      <c r="H58" s="232"/>
      <c r="I58" s="232"/>
      <c r="J58" s="232"/>
      <c r="K58" s="232"/>
    </row>
    <row r="59" spans="1:11" customFormat="1" ht="15" x14ac:dyDescent="0.25">
      <c r="A59" s="213" t="s">
        <v>327</v>
      </c>
      <c r="B59" s="219" t="s">
        <v>328</v>
      </c>
      <c r="C59" s="127" t="s">
        <v>329</v>
      </c>
      <c r="D59" s="25" t="s">
        <v>330</v>
      </c>
      <c r="E59" s="109"/>
      <c r="F59" s="37">
        <f>IF(H59=3,IF(E59&lt;&gt;"",1,0),0)</f>
        <v>0</v>
      </c>
      <c r="G59" s="75"/>
      <c r="H59" s="127">
        <v>0</v>
      </c>
      <c r="I59" s="213">
        <v>5</v>
      </c>
      <c r="J59" s="182">
        <f>IF(E59&lt;&gt;"",(I59*H59),0)+IF(E61&lt;&gt;"",(I59*H61),0)+IF(E60&lt;&gt;"",(I59*H60),0)</f>
        <v>0</v>
      </c>
      <c r="K59" s="214"/>
    </row>
    <row r="60" spans="1:11" customFormat="1" ht="15" x14ac:dyDescent="0.25">
      <c r="A60" s="213"/>
      <c r="B60" s="219"/>
      <c r="C60" s="127" t="s">
        <v>331</v>
      </c>
      <c r="D60" s="25" t="s">
        <v>332</v>
      </c>
      <c r="E60" s="109"/>
      <c r="F60" s="37">
        <f>IF(H60=3,IF(E60&lt;&gt;"",1,0),0)</f>
        <v>0</v>
      </c>
      <c r="G60" s="75"/>
      <c r="H60" s="127">
        <v>1</v>
      </c>
      <c r="I60" s="213"/>
      <c r="J60" s="182"/>
      <c r="K60" s="214"/>
    </row>
    <row r="61" spans="1:11" customFormat="1" ht="15" x14ac:dyDescent="0.25">
      <c r="A61" s="213"/>
      <c r="B61" s="219"/>
      <c r="C61" s="127" t="s">
        <v>333</v>
      </c>
      <c r="D61" s="25" t="s">
        <v>334</v>
      </c>
      <c r="E61" s="109"/>
      <c r="F61" s="37">
        <f t="shared" ref="F61:F76" si="3">IF(H61=3,IF(E61&lt;&gt;"",1,0),0)</f>
        <v>0</v>
      </c>
      <c r="G61" s="75"/>
      <c r="H61" s="127">
        <v>3</v>
      </c>
      <c r="I61" s="213"/>
      <c r="J61" s="182"/>
      <c r="K61" s="214"/>
    </row>
    <row r="62" spans="1:11" customFormat="1" ht="15" x14ac:dyDescent="0.25">
      <c r="A62" s="216" t="s">
        <v>335</v>
      </c>
      <c r="B62" s="217" t="s">
        <v>336</v>
      </c>
      <c r="C62" s="128" t="s">
        <v>337</v>
      </c>
      <c r="D62" s="25" t="s">
        <v>330</v>
      </c>
      <c r="E62" s="109"/>
      <c r="F62" s="37">
        <f t="shared" si="3"/>
        <v>0</v>
      </c>
      <c r="G62" s="104"/>
      <c r="H62" s="128">
        <v>0</v>
      </c>
      <c r="I62" s="216">
        <v>5</v>
      </c>
      <c r="J62" s="211">
        <f>IF(E62&lt;&gt;"",(I62*H62),0)+IF(E64&lt;&gt;"",(I62*H64),0)+IF(E63&lt;&gt;"",(I62*H63),0)</f>
        <v>0</v>
      </c>
      <c r="K62" s="212"/>
    </row>
    <row r="63" spans="1:11" customFormat="1" ht="15" x14ac:dyDescent="0.25">
      <c r="A63" s="216"/>
      <c r="B63" s="217"/>
      <c r="C63" s="128" t="s">
        <v>338</v>
      </c>
      <c r="D63" s="25" t="s">
        <v>332</v>
      </c>
      <c r="E63" s="109"/>
      <c r="F63" s="37">
        <f t="shared" si="3"/>
        <v>0</v>
      </c>
      <c r="G63" s="104"/>
      <c r="H63" s="128">
        <v>1</v>
      </c>
      <c r="I63" s="216"/>
      <c r="J63" s="211"/>
      <c r="K63" s="212"/>
    </row>
    <row r="64" spans="1:11" customFormat="1" ht="15" x14ac:dyDescent="0.25">
      <c r="A64" s="216"/>
      <c r="B64" s="217"/>
      <c r="C64" s="128" t="s">
        <v>339</v>
      </c>
      <c r="D64" s="25" t="s">
        <v>334</v>
      </c>
      <c r="E64" s="109"/>
      <c r="F64" s="37">
        <f t="shared" si="3"/>
        <v>0</v>
      </c>
      <c r="G64" s="104"/>
      <c r="H64" s="128">
        <v>3</v>
      </c>
      <c r="I64" s="216"/>
      <c r="J64" s="211"/>
      <c r="K64" s="212"/>
    </row>
    <row r="65" spans="1:12" customFormat="1" ht="15" x14ac:dyDescent="0.25">
      <c r="A65" s="213" t="s">
        <v>340</v>
      </c>
      <c r="B65" s="219" t="s">
        <v>341</v>
      </c>
      <c r="C65" s="127" t="s">
        <v>342</v>
      </c>
      <c r="D65" s="25" t="s">
        <v>330</v>
      </c>
      <c r="E65" s="109"/>
      <c r="F65" s="37">
        <f t="shared" si="3"/>
        <v>0</v>
      </c>
      <c r="G65" s="75"/>
      <c r="H65" s="127">
        <v>0</v>
      </c>
      <c r="I65" s="213">
        <v>5</v>
      </c>
      <c r="J65" s="182">
        <f>IF(E65&lt;&gt;"",(I65*H65),0)+IF(E67&lt;&gt;"",(I65*H67),0)+IF(E66&lt;&gt;"",(I65*H66),0)</f>
        <v>0</v>
      </c>
      <c r="K65" s="214"/>
    </row>
    <row r="66" spans="1:12" customFormat="1" ht="15" x14ac:dyDescent="0.25">
      <c r="A66" s="213"/>
      <c r="B66" s="219"/>
      <c r="C66" s="127" t="s">
        <v>343</v>
      </c>
      <c r="D66" s="25" t="s">
        <v>332</v>
      </c>
      <c r="E66" s="109"/>
      <c r="F66" s="37">
        <f t="shared" si="3"/>
        <v>0</v>
      </c>
      <c r="G66" s="75"/>
      <c r="H66" s="127">
        <v>1</v>
      </c>
      <c r="I66" s="213"/>
      <c r="J66" s="182"/>
      <c r="K66" s="214"/>
    </row>
    <row r="67" spans="1:12" customFormat="1" ht="15" x14ac:dyDescent="0.25">
      <c r="A67" s="213"/>
      <c r="B67" s="219"/>
      <c r="C67" s="127" t="s">
        <v>344</v>
      </c>
      <c r="D67" s="25" t="s">
        <v>334</v>
      </c>
      <c r="E67" s="109"/>
      <c r="F67" s="37">
        <f t="shared" si="3"/>
        <v>0</v>
      </c>
      <c r="G67" s="75"/>
      <c r="H67" s="127">
        <v>3</v>
      </c>
      <c r="I67" s="213"/>
      <c r="J67" s="182"/>
      <c r="K67" s="214"/>
    </row>
    <row r="68" spans="1:12" customFormat="1" ht="15" x14ac:dyDescent="0.25">
      <c r="A68" s="216" t="s">
        <v>345</v>
      </c>
      <c r="B68" s="217" t="s">
        <v>346</v>
      </c>
      <c r="C68" s="128" t="s">
        <v>347</v>
      </c>
      <c r="D68" s="25" t="s">
        <v>330</v>
      </c>
      <c r="E68" s="109"/>
      <c r="F68" s="37">
        <f t="shared" si="3"/>
        <v>0</v>
      </c>
      <c r="G68" s="104"/>
      <c r="H68" s="128">
        <v>0</v>
      </c>
      <c r="I68" s="216">
        <v>5</v>
      </c>
      <c r="J68" s="211">
        <f>IF(E68&lt;&gt;"",(I68*H68),0)+IF(E70&lt;&gt;"",(I68*H70),0)+IF(E69&lt;&gt;"",(I68*H69),0)</f>
        <v>0</v>
      </c>
      <c r="K68" s="212"/>
    </row>
    <row r="69" spans="1:12" customFormat="1" ht="15" x14ac:dyDescent="0.25">
      <c r="A69" s="216"/>
      <c r="B69" s="217"/>
      <c r="C69" s="128" t="s">
        <v>348</v>
      </c>
      <c r="D69" s="25" t="s">
        <v>332</v>
      </c>
      <c r="E69" s="109"/>
      <c r="F69" s="37">
        <f t="shared" si="3"/>
        <v>0</v>
      </c>
      <c r="G69" s="104"/>
      <c r="H69" s="128">
        <v>1</v>
      </c>
      <c r="I69" s="216"/>
      <c r="J69" s="211"/>
      <c r="K69" s="212"/>
    </row>
    <row r="70" spans="1:12" customFormat="1" ht="15" x14ac:dyDescent="0.25">
      <c r="A70" s="216"/>
      <c r="B70" s="217"/>
      <c r="C70" s="128" t="s">
        <v>349</v>
      </c>
      <c r="D70" s="25" t="s">
        <v>334</v>
      </c>
      <c r="E70" s="109"/>
      <c r="F70" s="37">
        <f t="shared" si="3"/>
        <v>0</v>
      </c>
      <c r="G70" s="104"/>
      <c r="H70" s="128">
        <v>3</v>
      </c>
      <c r="I70" s="216"/>
      <c r="J70" s="211"/>
      <c r="K70" s="212"/>
    </row>
    <row r="71" spans="1:12" customFormat="1" ht="15" x14ac:dyDescent="0.25">
      <c r="A71" s="213" t="s">
        <v>350</v>
      </c>
      <c r="B71" s="219" t="s">
        <v>351</v>
      </c>
      <c r="C71" s="127" t="s">
        <v>352</v>
      </c>
      <c r="D71" s="25" t="s">
        <v>330</v>
      </c>
      <c r="E71" s="109"/>
      <c r="F71" s="37">
        <f t="shared" si="3"/>
        <v>0</v>
      </c>
      <c r="G71" s="75"/>
      <c r="H71" s="127">
        <v>0</v>
      </c>
      <c r="I71" s="213">
        <v>5</v>
      </c>
      <c r="J71" s="182">
        <f>IF(E71&lt;&gt;"",(I71*H71),0)+IF(E73&lt;&gt;"",(I71*H73),0)+IF(E72&lt;&gt;"",(I71*H72),0)</f>
        <v>0</v>
      </c>
      <c r="K71" s="214"/>
    </row>
    <row r="72" spans="1:12" customFormat="1" ht="15" x14ac:dyDescent="0.25">
      <c r="A72" s="213"/>
      <c r="B72" s="219"/>
      <c r="C72" s="127" t="s">
        <v>353</v>
      </c>
      <c r="D72" s="25" t="s">
        <v>332</v>
      </c>
      <c r="E72" s="109"/>
      <c r="F72" s="37">
        <f t="shared" si="3"/>
        <v>0</v>
      </c>
      <c r="G72" s="75"/>
      <c r="H72" s="127">
        <v>1</v>
      </c>
      <c r="I72" s="213"/>
      <c r="J72" s="182"/>
      <c r="K72" s="214"/>
    </row>
    <row r="73" spans="1:12" customFormat="1" ht="15" x14ac:dyDescent="0.25">
      <c r="A73" s="213"/>
      <c r="B73" s="219"/>
      <c r="C73" s="127" t="s">
        <v>354</v>
      </c>
      <c r="D73" s="25" t="s">
        <v>334</v>
      </c>
      <c r="E73" s="109"/>
      <c r="F73" s="37">
        <f t="shared" si="3"/>
        <v>0</v>
      </c>
      <c r="G73" s="75"/>
      <c r="H73" s="127">
        <v>3</v>
      </c>
      <c r="I73" s="213"/>
      <c r="J73" s="182"/>
      <c r="K73" s="214"/>
    </row>
    <row r="74" spans="1:12" customFormat="1" ht="24" customHeight="1" x14ac:dyDescent="0.25">
      <c r="A74" s="213" t="s">
        <v>355</v>
      </c>
      <c r="B74" s="219" t="s">
        <v>356</v>
      </c>
      <c r="C74" s="127" t="s">
        <v>357</v>
      </c>
      <c r="D74" s="25" t="s">
        <v>330</v>
      </c>
      <c r="E74" s="109"/>
      <c r="F74" s="37">
        <f t="shared" si="3"/>
        <v>0</v>
      </c>
      <c r="G74" s="75"/>
      <c r="H74" s="127">
        <v>0</v>
      </c>
      <c r="I74" s="213">
        <v>5</v>
      </c>
      <c r="J74" s="182">
        <f>IF(E74&lt;&gt;"",(I74*H74),0)+IF(E76&lt;&gt;"",(I74*H76),0)+IF(E75&lt;&gt;"",(I74*H75),0)</f>
        <v>0</v>
      </c>
      <c r="K74" s="214"/>
    </row>
    <row r="75" spans="1:12" customFormat="1" ht="24" customHeight="1" x14ac:dyDescent="0.25">
      <c r="A75" s="213"/>
      <c r="B75" s="219"/>
      <c r="C75" s="127" t="s">
        <v>358</v>
      </c>
      <c r="D75" s="25" t="s">
        <v>332</v>
      </c>
      <c r="E75" s="109"/>
      <c r="F75" s="37">
        <f t="shared" si="3"/>
        <v>0</v>
      </c>
      <c r="G75" s="75"/>
      <c r="H75" s="127">
        <v>1</v>
      </c>
      <c r="I75" s="213"/>
      <c r="J75" s="182"/>
      <c r="K75" s="214"/>
    </row>
    <row r="76" spans="1:12" customFormat="1" ht="24" customHeight="1" x14ac:dyDescent="0.25">
      <c r="A76" s="213"/>
      <c r="B76" s="219"/>
      <c r="C76" s="127" t="s">
        <v>359</v>
      </c>
      <c r="D76" s="25" t="s">
        <v>334</v>
      </c>
      <c r="E76" s="109"/>
      <c r="F76" s="37">
        <f t="shared" si="3"/>
        <v>0</v>
      </c>
      <c r="G76" s="75"/>
      <c r="H76" s="127">
        <v>3</v>
      </c>
      <c r="I76" s="213"/>
      <c r="J76" s="182"/>
      <c r="K76" s="214"/>
    </row>
    <row r="77" spans="1:12" ht="15" customHeight="1" x14ac:dyDescent="0.2">
      <c r="A77" s="215" t="s">
        <v>360</v>
      </c>
      <c r="B77" s="215"/>
      <c r="C77" s="215"/>
      <c r="D77" s="215"/>
      <c r="E77" s="215"/>
      <c r="F77" s="215"/>
      <c r="G77" s="215"/>
      <c r="H77" s="215"/>
      <c r="I77" s="215"/>
      <c r="J77" s="215"/>
      <c r="K77" s="215"/>
      <c r="L77" s="93"/>
    </row>
    <row r="78" spans="1:12" ht="25.5" x14ac:dyDescent="0.2">
      <c r="A78" s="168" t="s">
        <v>361</v>
      </c>
      <c r="B78" s="161" t="s">
        <v>362</v>
      </c>
      <c r="C78" s="118" t="s">
        <v>363</v>
      </c>
      <c r="D78" s="31" t="s">
        <v>364</v>
      </c>
      <c r="E78" s="26"/>
      <c r="F78" s="37">
        <f>IF(H78=3,IF(E78&lt;&gt;"",1,0),0)</f>
        <v>0</v>
      </c>
      <c r="G78" s="75"/>
      <c r="H78" s="118">
        <v>1</v>
      </c>
      <c r="I78" s="174">
        <v>7</v>
      </c>
      <c r="J78" s="220">
        <f>IF(E78&lt;&gt;"",H78*I78)+IF(E79&lt;&gt;"",H79*I78)+IF(E80&lt;&gt;"",H80*I78)+IF(E81&lt;&gt;"",H81*I78)+IF(E82&lt;&gt;"",H82*I78)</f>
        <v>0</v>
      </c>
      <c r="K78" s="221"/>
      <c r="L78" s="93"/>
    </row>
    <row r="79" spans="1:12" ht="25.5" x14ac:dyDescent="0.2">
      <c r="A79" s="168"/>
      <c r="B79" s="161"/>
      <c r="C79" s="118" t="s">
        <v>365</v>
      </c>
      <c r="D79" s="31" t="s">
        <v>366</v>
      </c>
      <c r="E79" s="26"/>
      <c r="F79" s="37">
        <f>IF(H79=3,IF(E79&lt;&gt;"",1,0),0)</f>
        <v>0</v>
      </c>
      <c r="G79" s="75"/>
      <c r="H79" s="118">
        <v>1</v>
      </c>
      <c r="I79" s="174"/>
      <c r="J79" s="220"/>
      <c r="K79" s="221"/>
      <c r="L79" s="93"/>
    </row>
    <row r="80" spans="1:12" ht="25.5" x14ac:dyDescent="0.2">
      <c r="A80" s="168"/>
      <c r="B80" s="161"/>
      <c r="C80" s="118" t="s">
        <v>367</v>
      </c>
      <c r="D80" s="31" t="s">
        <v>368</v>
      </c>
      <c r="E80" s="26"/>
      <c r="F80" s="37">
        <f>IF(H80=3,IF(E80&lt;&gt;"",1,0),0)</f>
        <v>0</v>
      </c>
      <c r="G80" s="75"/>
      <c r="H80" s="118">
        <v>2</v>
      </c>
      <c r="I80" s="174"/>
      <c r="J80" s="220"/>
      <c r="K80" s="221"/>
      <c r="L80" s="93"/>
    </row>
    <row r="81" spans="1:12" ht="25.5" x14ac:dyDescent="0.2">
      <c r="A81" s="168"/>
      <c r="B81" s="161"/>
      <c r="C81" s="118" t="s">
        <v>369</v>
      </c>
      <c r="D81" s="31" t="s">
        <v>370</v>
      </c>
      <c r="E81" s="26"/>
      <c r="F81" s="37">
        <f>IF(H81=3,IF(E81&lt;&gt;"",1,0),0)</f>
        <v>0</v>
      </c>
      <c r="G81" s="75"/>
      <c r="H81" s="118">
        <v>2</v>
      </c>
      <c r="I81" s="174"/>
      <c r="J81" s="220"/>
      <c r="K81" s="221"/>
      <c r="L81" s="93"/>
    </row>
    <row r="82" spans="1:12" x14ac:dyDescent="0.2">
      <c r="A82" s="168"/>
      <c r="B82" s="161"/>
      <c r="C82" s="118" t="s">
        <v>371</v>
      </c>
      <c r="D82" s="31" t="s">
        <v>372</v>
      </c>
      <c r="E82" s="26"/>
      <c r="F82" s="37">
        <f>IF(H82=3,IF(E82&lt;&gt;"",1,0),0)</f>
        <v>0</v>
      </c>
      <c r="G82" s="75"/>
      <c r="H82" s="118">
        <v>3</v>
      </c>
      <c r="I82" s="174"/>
      <c r="J82" s="220"/>
      <c r="K82" s="221"/>
      <c r="L82" s="93"/>
    </row>
    <row r="83" spans="1:12" x14ac:dyDescent="0.2">
      <c r="A83" s="215" t="s">
        <v>373</v>
      </c>
      <c r="B83" s="215"/>
      <c r="C83" s="215"/>
      <c r="D83" s="215"/>
      <c r="E83" s="215"/>
      <c r="F83" s="215"/>
      <c r="G83" s="215"/>
      <c r="H83" s="215"/>
      <c r="I83" s="215"/>
      <c r="J83" s="215"/>
      <c r="K83" s="215"/>
      <c r="L83" s="93"/>
    </row>
    <row r="84" spans="1:12" ht="22.5" customHeight="1" x14ac:dyDescent="0.2">
      <c r="A84" s="168" t="s">
        <v>374</v>
      </c>
      <c r="B84" s="161" t="s">
        <v>375</v>
      </c>
      <c r="C84" s="118" t="s">
        <v>376</v>
      </c>
      <c r="D84" s="31" t="s">
        <v>377</v>
      </c>
      <c r="E84" s="26"/>
      <c r="F84" s="37">
        <f>IF(H84=3,IF(E84&lt;&gt;"",1,0),0)</f>
        <v>0</v>
      </c>
      <c r="G84" s="75"/>
      <c r="H84" s="118">
        <v>0</v>
      </c>
      <c r="I84" s="174">
        <v>5</v>
      </c>
      <c r="J84" s="220">
        <f>IF(E84&lt;&gt;"",H84*I84)+IF(E85&lt;&gt;"",H85*I84)+IF(E86&lt;&gt;"",H86*I84)+IF(E87&lt;&gt;"",H87*I84)</f>
        <v>0</v>
      </c>
      <c r="K84" s="221"/>
      <c r="L84" s="93"/>
    </row>
    <row r="85" spans="1:12" ht="22.5" customHeight="1" x14ac:dyDescent="0.2">
      <c r="A85" s="168"/>
      <c r="B85" s="161"/>
      <c r="C85" s="118" t="s">
        <v>378</v>
      </c>
      <c r="D85" s="31" t="s">
        <v>379</v>
      </c>
      <c r="E85" s="26"/>
      <c r="F85" s="37">
        <f t="shared" ref="F85:F86" si="4">IF(H85=3,IF(E85&lt;&gt;"",1,0),0)</f>
        <v>0</v>
      </c>
      <c r="G85" s="75"/>
      <c r="H85" s="118">
        <v>1</v>
      </c>
      <c r="I85" s="174"/>
      <c r="J85" s="220"/>
      <c r="K85" s="221"/>
      <c r="L85" s="93"/>
    </row>
    <row r="86" spans="1:12" ht="22.5" customHeight="1" x14ac:dyDescent="0.2">
      <c r="A86" s="168"/>
      <c r="B86" s="161"/>
      <c r="C86" s="118" t="s">
        <v>380</v>
      </c>
      <c r="D86" s="31" t="s">
        <v>381</v>
      </c>
      <c r="E86" s="26"/>
      <c r="F86" s="37">
        <f t="shared" si="4"/>
        <v>0</v>
      </c>
      <c r="G86" s="75"/>
      <c r="H86" s="118">
        <v>2</v>
      </c>
      <c r="I86" s="174"/>
      <c r="J86" s="220"/>
      <c r="K86" s="221"/>
      <c r="L86" s="93"/>
    </row>
    <row r="87" spans="1:12" ht="33.75" customHeight="1" x14ac:dyDescent="0.2">
      <c r="A87" s="168"/>
      <c r="B87" s="161"/>
      <c r="C87" s="118" t="s">
        <v>382</v>
      </c>
      <c r="D87" s="31" t="s">
        <v>334</v>
      </c>
      <c r="E87" s="26"/>
      <c r="F87" s="37">
        <f>IF(H87=3,IF(E87&lt;&gt;"",1,0),0)</f>
        <v>0</v>
      </c>
      <c r="G87" s="75"/>
      <c r="H87" s="118">
        <v>3</v>
      </c>
      <c r="I87" s="174"/>
      <c r="J87" s="220"/>
      <c r="K87" s="221"/>
      <c r="L87" s="93"/>
    </row>
    <row r="88" spans="1:12" x14ac:dyDescent="0.2">
      <c r="A88" s="93"/>
      <c r="B88" s="93"/>
      <c r="C88" s="93"/>
      <c r="D88" s="93"/>
      <c r="E88" s="93"/>
      <c r="F88" s="93"/>
      <c r="G88" s="93"/>
      <c r="H88" s="93"/>
      <c r="I88" s="93"/>
      <c r="J88" s="93"/>
      <c r="K88" s="93"/>
      <c r="L88" s="93"/>
    </row>
    <row r="89" spans="1:12" x14ac:dyDescent="0.2">
      <c r="A89" s="93"/>
      <c r="B89" s="93"/>
      <c r="C89" s="93"/>
      <c r="D89" s="93"/>
      <c r="E89" s="93"/>
      <c r="F89" s="93"/>
      <c r="G89" s="93"/>
      <c r="H89" s="93"/>
      <c r="I89" s="93"/>
      <c r="J89" s="93"/>
      <c r="K89" s="93"/>
      <c r="L89" s="93"/>
    </row>
    <row r="90" spans="1:12" x14ac:dyDescent="0.2">
      <c r="A90" s="93"/>
      <c r="B90" s="93"/>
      <c r="C90" s="93"/>
      <c r="D90" s="93"/>
      <c r="E90" s="93"/>
      <c r="F90" s="93"/>
      <c r="G90" s="93"/>
      <c r="H90" s="93"/>
      <c r="I90" s="93"/>
      <c r="J90" s="93"/>
      <c r="K90" s="93"/>
      <c r="L90" s="93"/>
    </row>
    <row r="91" spans="1:12" x14ac:dyDescent="0.2">
      <c r="A91" s="93"/>
      <c r="B91" s="93"/>
      <c r="C91" s="93"/>
      <c r="D91" s="93"/>
      <c r="E91" s="93"/>
      <c r="F91" s="93"/>
      <c r="G91" s="93"/>
      <c r="H91" s="93"/>
      <c r="I91" s="93"/>
      <c r="J91" s="93"/>
      <c r="K91" s="93"/>
      <c r="L91" s="93"/>
    </row>
  </sheetData>
  <sheetProtection selectLockedCells="1"/>
  <mergeCells count="107">
    <mergeCell ref="K43:K48"/>
    <mergeCell ref="K49:K57"/>
    <mergeCell ref="K9:K14"/>
    <mergeCell ref="B6:B8"/>
    <mergeCell ref="I6:I8"/>
    <mergeCell ref="J6:J8"/>
    <mergeCell ref="B19:B22"/>
    <mergeCell ref="B29:B35"/>
    <mergeCell ref="I29:I35"/>
    <mergeCell ref="J29:J35"/>
    <mergeCell ref="K29:K35"/>
    <mergeCell ref="J43:J48"/>
    <mergeCell ref="B9:B14"/>
    <mergeCell ref="I9:I14"/>
    <mergeCell ref="J9:J14"/>
    <mergeCell ref="B15:B18"/>
    <mergeCell ref="I15:I18"/>
    <mergeCell ref="J15:J18"/>
    <mergeCell ref="K15:K18"/>
    <mergeCell ref="A41:A42"/>
    <mergeCell ref="B41:B42"/>
    <mergeCell ref="K41:K42"/>
    <mergeCell ref="A38:A39"/>
    <mergeCell ref="B38:B39"/>
    <mergeCell ref="I38:I39"/>
    <mergeCell ref="J38:J39"/>
    <mergeCell ref="K38:K39"/>
    <mergeCell ref="A36:A37"/>
    <mergeCell ref="B36:B37"/>
    <mergeCell ref="I36:I37"/>
    <mergeCell ref="J36:J37"/>
    <mergeCell ref="K36:K37"/>
    <mergeCell ref="A27:A28"/>
    <mergeCell ref="B27:B28"/>
    <mergeCell ref="I27:I28"/>
    <mergeCell ref="J27:J28"/>
    <mergeCell ref="K27:K28"/>
    <mergeCell ref="A29:A35"/>
    <mergeCell ref="A83:K83"/>
    <mergeCell ref="A84:A87"/>
    <mergeCell ref="B84:B87"/>
    <mergeCell ref="I84:I87"/>
    <mergeCell ref="J84:J87"/>
    <mergeCell ref="K84:K87"/>
    <mergeCell ref="A59:A61"/>
    <mergeCell ref="B59:B61"/>
    <mergeCell ref="I59:I61"/>
    <mergeCell ref="J59:J61"/>
    <mergeCell ref="K59:K61"/>
    <mergeCell ref="A58:K58"/>
    <mergeCell ref="A40:K40"/>
    <mergeCell ref="J41:J42"/>
    <mergeCell ref="I41:I42"/>
    <mergeCell ref="A49:A57"/>
    <mergeCell ref="B49:B57"/>
    <mergeCell ref="I49:I57"/>
    <mergeCell ref="A6:A8"/>
    <mergeCell ref="A23:A26"/>
    <mergeCell ref="B23:B26"/>
    <mergeCell ref="I23:I26"/>
    <mergeCell ref="J23:J26"/>
    <mergeCell ref="K23:K26"/>
    <mergeCell ref="I19:I22"/>
    <mergeCell ref="J19:J22"/>
    <mergeCell ref="A19:A22"/>
    <mergeCell ref="A9:A14"/>
    <mergeCell ref="K6:K8"/>
    <mergeCell ref="K19:K22"/>
    <mergeCell ref="A78:A82"/>
    <mergeCell ref="B78:B82"/>
    <mergeCell ref="I78:I82"/>
    <mergeCell ref="J78:J82"/>
    <mergeCell ref="K78:K82"/>
    <mergeCell ref="A71:A73"/>
    <mergeCell ref="B71:B73"/>
    <mergeCell ref="I71:I73"/>
    <mergeCell ref="J71:J73"/>
    <mergeCell ref="K71:K73"/>
    <mergeCell ref="A74:A76"/>
    <mergeCell ref="B74:B76"/>
    <mergeCell ref="I74:I76"/>
    <mergeCell ref="J74:J76"/>
    <mergeCell ref="K74:K76"/>
    <mergeCell ref="J68:J70"/>
    <mergeCell ref="K68:K70"/>
    <mergeCell ref="A65:A67"/>
    <mergeCell ref="K62:K64"/>
    <mergeCell ref="J65:J67"/>
    <mergeCell ref="K65:K67"/>
    <mergeCell ref="A1:D1"/>
    <mergeCell ref="A2:L2"/>
    <mergeCell ref="A77:K77"/>
    <mergeCell ref="A68:A70"/>
    <mergeCell ref="B68:B70"/>
    <mergeCell ref="I68:I70"/>
    <mergeCell ref="A43:A48"/>
    <mergeCell ref="B43:B48"/>
    <mergeCell ref="I43:I48"/>
    <mergeCell ref="J49:J57"/>
    <mergeCell ref="B65:B67"/>
    <mergeCell ref="I65:I67"/>
    <mergeCell ref="A62:A64"/>
    <mergeCell ref="B62:B64"/>
    <mergeCell ref="I62:I64"/>
    <mergeCell ref="J62:J64"/>
    <mergeCell ref="A5:K5"/>
    <mergeCell ref="A15:A18"/>
  </mergeCells>
  <phoneticPr fontId="14" type="noConversion"/>
  <conditionalFormatting sqref="F3:G3">
    <cfRule type="cellIs" dxfId="21" priority="2" operator="greaterThan">
      <formula>0</formula>
    </cfRule>
  </conditionalFormatting>
  <conditionalFormatting sqref="G3">
    <cfRule type="cellIs" dxfId="20" priority="1" operator="greaterThan">
      <formula>0</formula>
    </cfRule>
  </conditionalFormatting>
  <pageMargins left="0.25" right="0.25" top="0.75" bottom="0.75" header="0.3" footer="0.3"/>
  <pageSetup paperSize="9" scale="56" fitToHeight="0" orientation="landscape" r:id="rId1"/>
  <headerFooter>
    <oddHeader>&amp;A</oddHeader>
    <oddFooter>&amp;L&amp;F&amp;CPage &amp;P of &amp;N&amp;RTemplate Version: 1.0</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2"/>
  <sheetViews>
    <sheetView showGridLines="0" tabSelected="1" zoomScale="96" zoomScaleNormal="96" workbookViewId="0">
      <selection activeCell="F9" sqref="F9"/>
    </sheetView>
  </sheetViews>
  <sheetFormatPr baseColWidth="10" defaultColWidth="9" defaultRowHeight="15" x14ac:dyDescent="0.25"/>
  <cols>
    <col min="1" max="1" width="51.140625" style="5" customWidth="1"/>
    <col min="2" max="2" width="14.42578125" style="5" customWidth="1"/>
    <col min="3" max="3" width="5.85546875" style="5" customWidth="1"/>
    <col min="4" max="4" width="18.28515625" style="5" customWidth="1"/>
    <col min="5" max="5" width="17.28515625" style="5" customWidth="1"/>
    <col min="6" max="6" width="15.85546875" style="5" customWidth="1"/>
    <col min="7" max="7" width="5.42578125" hidden="1" customWidth="1"/>
    <col min="8" max="8" width="14.7109375" style="6" hidden="1" customWidth="1"/>
    <col min="9" max="9" width="11.28515625" style="6" hidden="1" customWidth="1"/>
    <col min="10" max="10" width="4.140625" style="5" customWidth="1"/>
    <col min="11" max="13" width="27.42578125" style="5" customWidth="1"/>
    <col min="14" max="16384" width="9" style="5"/>
  </cols>
  <sheetData>
    <row r="1" spans="1:13" s="36" customFormat="1" ht="23.25" x14ac:dyDescent="0.35">
      <c r="A1" s="271" t="s">
        <v>383</v>
      </c>
      <c r="B1" s="271"/>
      <c r="C1" s="271"/>
      <c r="D1" s="271"/>
      <c r="E1" s="271"/>
      <c r="F1" s="271"/>
      <c r="G1" s="38"/>
      <c r="H1" s="249" t="s">
        <v>384</v>
      </c>
      <c r="I1" s="250"/>
      <c r="J1" s="39"/>
      <c r="K1" s="260" t="s">
        <v>385</v>
      </c>
      <c r="L1" s="260"/>
      <c r="M1" s="261"/>
    </row>
    <row r="2" spans="1:13" s="36" customFormat="1" ht="38.25" x14ac:dyDescent="0.25">
      <c r="A2" s="67" t="s">
        <v>386</v>
      </c>
      <c r="B2" s="94"/>
      <c r="C2" s="95"/>
      <c r="D2" s="62" t="s">
        <v>387</v>
      </c>
      <c r="E2" s="62" t="s">
        <v>388</v>
      </c>
      <c r="F2" s="62" t="s">
        <v>389</v>
      </c>
      <c r="G2" s="39"/>
      <c r="H2" s="59" t="s">
        <v>390</v>
      </c>
      <c r="I2" s="59" t="s">
        <v>391</v>
      </c>
      <c r="J2" s="39"/>
      <c r="K2" s="62" t="s">
        <v>392</v>
      </c>
      <c r="L2" s="62" t="s">
        <v>393</v>
      </c>
      <c r="M2" s="62" t="s">
        <v>394</v>
      </c>
    </row>
    <row r="3" spans="1:13" s="36" customFormat="1" ht="37.5" customHeight="1" x14ac:dyDescent="0.35">
      <c r="A3" s="120" t="s">
        <v>395</v>
      </c>
      <c r="B3" s="119"/>
      <c r="C3" s="174"/>
      <c r="D3" s="174"/>
      <c r="E3" s="264">
        <v>0.5</v>
      </c>
      <c r="F3" s="265">
        <f>IF(D3&lt;&gt;0,IF(D3&lt;H3,1,IF(D3&gt;I3,3,2)),0)</f>
        <v>0</v>
      </c>
      <c r="G3" s="38"/>
      <c r="H3" s="267">
        <v>129</v>
      </c>
      <c r="I3" s="269">
        <v>258</v>
      </c>
      <c r="J3" s="39"/>
      <c r="K3" s="262" t="s">
        <v>396</v>
      </c>
      <c r="L3" s="256" t="s">
        <v>397</v>
      </c>
      <c r="M3" s="258" t="s">
        <v>398</v>
      </c>
    </row>
    <row r="4" spans="1:13" s="36" customFormat="1" ht="37.5" customHeight="1" x14ac:dyDescent="0.35">
      <c r="A4" s="63" t="s">
        <v>399</v>
      </c>
      <c r="B4" s="119"/>
      <c r="C4" s="174"/>
      <c r="D4" s="174"/>
      <c r="E4" s="264"/>
      <c r="F4" s="265"/>
      <c r="G4" s="38"/>
      <c r="H4" s="268"/>
      <c r="I4" s="270"/>
      <c r="J4" s="39"/>
      <c r="K4" s="263"/>
      <c r="L4" s="257"/>
      <c r="M4" s="259"/>
    </row>
    <row r="5" spans="1:13" s="36" customFormat="1" ht="37.5" customHeight="1" x14ac:dyDescent="0.25">
      <c r="A5" s="67" t="s">
        <v>400</v>
      </c>
      <c r="B5" s="94"/>
      <c r="C5" s="94"/>
      <c r="D5" s="94"/>
      <c r="E5" s="94"/>
      <c r="F5" s="64"/>
      <c r="G5" s="39"/>
      <c r="H5" s="96"/>
      <c r="I5" s="96"/>
      <c r="J5" s="39"/>
      <c r="K5" s="96"/>
      <c r="L5" s="96"/>
      <c r="M5" s="96"/>
    </row>
    <row r="6" spans="1:13" s="36" customFormat="1" ht="37.5" customHeight="1" x14ac:dyDescent="0.35">
      <c r="A6" s="97" t="s">
        <v>401</v>
      </c>
      <c r="B6" s="119"/>
      <c r="C6" s="119"/>
      <c r="D6" s="119"/>
      <c r="E6" s="98">
        <v>0.5</v>
      </c>
      <c r="F6" s="133">
        <f>IF(D6&lt;&gt;0,IF(D6&lt;H6,1,IF(D6&gt;I6,3,2)),0)</f>
        <v>0</v>
      </c>
      <c r="G6" s="38"/>
      <c r="H6" s="134">
        <v>105</v>
      </c>
      <c r="I6" s="135">
        <v>210</v>
      </c>
      <c r="J6" s="39"/>
      <c r="K6" s="132" t="s">
        <v>402</v>
      </c>
      <c r="L6" s="131" t="s">
        <v>403</v>
      </c>
      <c r="M6" s="135" t="s">
        <v>404</v>
      </c>
    </row>
    <row r="7" spans="1:13" s="36" customFormat="1" ht="24" customHeight="1" x14ac:dyDescent="0.35">
      <c r="A7" s="266" t="s">
        <v>405</v>
      </c>
      <c r="B7" s="266"/>
      <c r="C7" s="266"/>
      <c r="D7" s="266"/>
      <c r="E7" s="266"/>
      <c r="F7" s="266"/>
      <c r="G7" s="38"/>
      <c r="H7" s="99"/>
      <c r="I7" s="99"/>
      <c r="J7" s="39"/>
      <c r="K7" s="254" t="s">
        <v>406</v>
      </c>
      <c r="L7" s="254"/>
      <c r="M7" s="255"/>
    </row>
    <row r="8" spans="1:13" s="36" customFormat="1" ht="37.5" customHeight="1" x14ac:dyDescent="0.35">
      <c r="A8" s="120" t="s">
        <v>407</v>
      </c>
      <c r="B8" s="119">
        <f>B3+B6</f>
        <v>0</v>
      </c>
      <c r="C8" s="175" t="s">
        <v>408</v>
      </c>
      <c r="D8" s="175"/>
      <c r="E8" s="175"/>
      <c r="F8" s="65">
        <f>(F3*E3+F6*E6)/2</f>
        <v>0</v>
      </c>
      <c r="G8" s="38"/>
      <c r="H8" s="60">
        <v>0.51</v>
      </c>
      <c r="I8" s="107">
        <v>1</v>
      </c>
      <c r="J8" s="39"/>
      <c r="K8" s="66" t="s">
        <v>409</v>
      </c>
      <c r="L8" s="60" t="s">
        <v>410</v>
      </c>
      <c r="M8" s="61" t="s">
        <v>411</v>
      </c>
    </row>
    <row r="9" spans="1:13" ht="39.75" customHeight="1" x14ac:dyDescent="0.25">
      <c r="K9" s="105"/>
      <c r="L9" s="106"/>
      <c r="M9" s="105"/>
    </row>
    <row r="11" spans="1:13" x14ac:dyDescent="0.25">
      <c r="K11" s="105"/>
      <c r="L11" s="105"/>
      <c r="M11" s="105"/>
    </row>
    <row r="12" spans="1:13" ht="95.25" customHeight="1" x14ac:dyDescent="0.25">
      <c r="A12" s="251" t="s">
        <v>412</v>
      </c>
      <c r="B12" s="252"/>
      <c r="C12" s="252"/>
      <c r="D12" s="252"/>
      <c r="E12" s="252"/>
      <c r="F12" s="252"/>
      <c r="G12" s="252"/>
      <c r="H12" s="252"/>
      <c r="I12" s="252"/>
      <c r="J12" s="252"/>
      <c r="K12" s="252"/>
      <c r="L12" s="252"/>
      <c r="M12" s="253"/>
    </row>
  </sheetData>
  <sheetProtection selectLockedCells="1"/>
  <mergeCells count="16">
    <mergeCell ref="H1:I1"/>
    <mergeCell ref="A12:M12"/>
    <mergeCell ref="K7:M7"/>
    <mergeCell ref="L3:L4"/>
    <mergeCell ref="M3:M4"/>
    <mergeCell ref="K1:M1"/>
    <mergeCell ref="K3:K4"/>
    <mergeCell ref="E3:E4"/>
    <mergeCell ref="F3:F4"/>
    <mergeCell ref="A7:F7"/>
    <mergeCell ref="C8:E8"/>
    <mergeCell ref="H3:H4"/>
    <mergeCell ref="I3:I4"/>
    <mergeCell ref="C3:C4"/>
    <mergeCell ref="D3:D4"/>
    <mergeCell ref="A1:F1"/>
  </mergeCells>
  <conditionalFormatting sqref="B4">
    <cfRule type="cellIs" dxfId="19" priority="98" operator="equal">
      <formula>"YES"</formula>
    </cfRule>
    <cfRule type="cellIs" dxfId="18" priority="121" operator="equal">
      <formula>"NO"</formula>
    </cfRule>
  </conditionalFormatting>
  <conditionalFormatting sqref="B3">
    <cfRule type="cellIs" dxfId="17" priority="120" operator="greaterThan">
      <formula>0</formula>
    </cfRule>
  </conditionalFormatting>
  <conditionalFormatting sqref="B6">
    <cfRule type="cellIs" dxfId="16" priority="119" operator="greaterThan">
      <formula>0</formula>
    </cfRule>
  </conditionalFormatting>
  <conditionalFormatting sqref="B8">
    <cfRule type="cellIs" dxfId="15" priority="115" operator="greaterThan">
      <formula>0</formula>
    </cfRule>
  </conditionalFormatting>
  <conditionalFormatting sqref="D3:D4">
    <cfRule type="cellIs" dxfId="14" priority="82" operator="lessThan">
      <formula>110</formula>
    </cfRule>
    <cfRule type="cellIs" dxfId="13" priority="83" operator="between">
      <formula>110</formula>
      <formula>285</formula>
    </cfRule>
    <cfRule type="cellIs" dxfId="12" priority="84" operator="greaterThan">
      <formula>285</formula>
    </cfRule>
  </conditionalFormatting>
  <conditionalFormatting sqref="D6">
    <cfRule type="cellIs" dxfId="11" priority="79" operator="lessThan">
      <formula>$H$6</formula>
    </cfRule>
    <cfRule type="cellIs" dxfId="10" priority="80" operator="between">
      <formula>$H$6</formula>
      <formula>$I$6</formula>
    </cfRule>
    <cfRule type="cellIs" dxfId="9" priority="81" operator="greaterThan">
      <formula>$I$6</formula>
    </cfRule>
  </conditionalFormatting>
  <conditionalFormatting sqref="F8">
    <cfRule type="cellIs" dxfId="8" priority="67" operator="lessThan">
      <formula>$H$8</formula>
    </cfRule>
    <cfRule type="cellIs" dxfId="7" priority="68" operator="between">
      <formula>$H$8</formula>
      <formula>$I$8</formula>
    </cfRule>
    <cfRule type="cellIs" dxfId="6" priority="69" operator="greaterThan">
      <formula>$I$8</formula>
    </cfRule>
  </conditionalFormatting>
  <conditionalFormatting sqref="F3">
    <cfRule type="cellIs" dxfId="5" priority="61" operator="equal">
      <formula>3</formula>
    </cfRule>
    <cfRule type="cellIs" dxfId="4" priority="62" operator="equal">
      <formula>2</formula>
    </cfRule>
    <cfRule type="cellIs" dxfId="3" priority="63" operator="equal">
      <formula>1</formula>
    </cfRule>
  </conditionalFormatting>
  <conditionalFormatting sqref="F6">
    <cfRule type="cellIs" dxfId="2" priority="43" operator="equal">
      <formula>3</formula>
    </cfRule>
    <cfRule type="cellIs" dxfId="1" priority="44" operator="equal">
      <formula>2</formula>
    </cfRule>
    <cfRule type="cellIs" dxfId="0" priority="45" operator="equal">
      <formula>1</formula>
    </cfRule>
  </conditionalFormatting>
  <pageMargins left="0.25" right="0.25" top="0.75" bottom="0.75" header="0.3" footer="0.3"/>
  <pageSetup paperSize="9" scale="68" fitToHeight="0" orientation="landscape" r:id="rId1"/>
  <headerFooter>
    <oddHeader>&amp;A</oddHeader>
    <oddFooter>&amp;L&amp;F&amp;CPage &amp;P of &amp;N&amp;RTemplate Version: 1.0</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784e92-1344-44bb-b559-5ed8fc521053">
      <Terms xmlns="http://schemas.microsoft.com/office/infopath/2007/PartnerControls"/>
    </lcf76f155ced4ddcb4097134ff3c332f>
    <TaxCatchAll xmlns="150ab04c-9fde-424d-84ca-59b2a72a664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29A687BB54E84BBCAC329048A682DB" ma:contentTypeVersion="10" ma:contentTypeDescription="Create a new document." ma:contentTypeScope="" ma:versionID="6a2cc5fe23002e7d6049c498df73bba4">
  <xsd:schema xmlns:xsd="http://www.w3.org/2001/XMLSchema" xmlns:xs="http://www.w3.org/2001/XMLSchema" xmlns:p="http://schemas.microsoft.com/office/2006/metadata/properties" xmlns:ns2="d2784e92-1344-44bb-b559-5ed8fc521053" xmlns:ns3="150ab04c-9fde-424d-84ca-59b2a72a664f" targetNamespace="http://schemas.microsoft.com/office/2006/metadata/properties" ma:root="true" ma:fieldsID="e3c42b73bf615278654e3e5920a2bddc" ns2:_="" ns3:_="">
    <xsd:import namespace="d2784e92-1344-44bb-b559-5ed8fc521053"/>
    <xsd:import namespace="150ab04c-9fde-424d-84ca-59b2a72a6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84e92-1344-44bb-b559-5ed8fc521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bf8dbf1-8dcf-487f-977b-681a8a5f30a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0ab04c-9fde-424d-84ca-59b2a72a66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e5b8a08-4c4e-4333-8822-bf44bcc43de0}" ma:internalName="TaxCatchAll" ma:showField="CatchAllData" ma:web="150ab04c-9fde-424d-84ca-59b2a72a66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AC742F-FEFB-4195-A481-1A9E8382D8D8}">
  <ds:schemaRefs>
    <ds:schemaRef ds:uri="http://schemas.microsoft.com/sharepoint/v3/contenttype/forms"/>
  </ds:schemaRefs>
</ds:datastoreItem>
</file>

<file path=customXml/itemProps2.xml><?xml version="1.0" encoding="utf-8"?>
<ds:datastoreItem xmlns:ds="http://schemas.openxmlformats.org/officeDocument/2006/customXml" ds:itemID="{ADBD7E42-94CD-4C6A-9B72-36185554358C}">
  <ds:schemaRefs>
    <ds:schemaRef ds:uri="http://schemas.microsoft.com/office/2006/metadata/properties"/>
    <ds:schemaRef ds:uri="http://schemas.microsoft.com/office/infopath/2007/PartnerControls"/>
    <ds:schemaRef ds:uri="06f68417-6012-423e-b334-a9f5597ba520"/>
    <ds:schemaRef ds:uri="d2784e92-1344-44bb-b559-5ed8fc521053"/>
    <ds:schemaRef ds:uri="150ab04c-9fde-424d-84ca-59b2a72a664f"/>
  </ds:schemaRefs>
</ds:datastoreItem>
</file>

<file path=customXml/itemProps3.xml><?xml version="1.0" encoding="utf-8"?>
<ds:datastoreItem xmlns:ds="http://schemas.openxmlformats.org/officeDocument/2006/customXml" ds:itemID="{80906275-6A77-43DF-8804-665B8834A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84e92-1344-44bb-b559-5ed8fc521053"/>
    <ds:schemaRef ds:uri="150ab04c-9fde-424d-84ca-59b2a72a6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10</vt:i4>
      </vt:variant>
    </vt:vector>
  </HeadingPairs>
  <TitlesOfParts>
    <vt:vector size="16" baseType="lpstr">
      <vt:lpstr>Template change history</vt:lpstr>
      <vt:lpstr>Version history</vt:lpstr>
      <vt:lpstr>Project overview</vt:lpstr>
      <vt:lpstr>ITsecurity+contractual measures</vt:lpstr>
      <vt:lpstr>Data de-identification</vt:lpstr>
      <vt:lpstr>Project risk profile</vt:lpstr>
      <vt:lpstr>useMultimedia</vt:lpstr>
      <vt:lpstr>useOmicsData</vt:lpstr>
      <vt:lpstr>useStructuredData</vt:lpstr>
      <vt:lpstr>useUnStructuredData</vt:lpstr>
      <vt:lpstr>'Data de-identification'!Zone_d_impression</vt:lpstr>
      <vt:lpstr>'ITsecurity+contractual measures'!Zone_d_impression</vt:lpstr>
      <vt:lpstr>'Project overview'!Zone_d_impression</vt:lpstr>
      <vt:lpstr>'Project risk profile'!Zone_d_impression</vt:lpstr>
      <vt:lpstr>'Template change history'!Zone_d_impression</vt:lpstr>
      <vt:lpstr>'Version history'!Zone_d_impression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2021-02-08T05:32:42Z</dcterms:created>
  <dcterms:modified xsi:type="dcterms:W3CDTF">2023-04-21T13:12:17Z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0x01010001733C8591279149ACCA8C74B93964AE</vt:lpwstr>
  </property>
  <property fmtid="{D5CDD505-2E9C-101B-9397-08002B2CF9AE}" pid="3" name="_dlc_DocIdItemGuid">
    <vt:lpwstr>65b73599-f692-480b-96f8-d56425254526</vt:lpwstr>
  </property>
</Properties>
</file>